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0055" windowHeight="7695"/>
  </bookViews>
  <sheets>
    <sheet name="Sheet1" sheetId="1" r:id="rId1"/>
    <sheet name="DATA SHEET" sheetId="2" r:id="rId2"/>
  </sheets>
  <calcPr calcId="124519"/>
</workbook>
</file>

<file path=xl/calcChain.xml><?xml version="1.0" encoding="utf-8"?>
<calcChain xmlns="http://schemas.openxmlformats.org/spreadsheetml/2006/main">
  <c r="X12" i="1"/>
  <c r="W12"/>
  <c r="V12"/>
  <c r="U12"/>
  <c r="T12"/>
  <c r="R12"/>
  <c r="Q12"/>
  <c r="P12"/>
  <c r="O12"/>
  <c r="N12"/>
  <c r="L12"/>
  <c r="K12"/>
  <c r="J12"/>
  <c r="I12"/>
  <c r="H12"/>
  <c r="F12"/>
  <c r="E12"/>
  <c r="D12"/>
  <c r="C12"/>
  <c r="B12"/>
  <c r="X11"/>
  <c r="W11"/>
  <c r="V11"/>
  <c r="U11"/>
  <c r="T11"/>
  <c r="R11"/>
  <c r="Q11"/>
  <c r="P11"/>
  <c r="O11"/>
  <c r="N11"/>
  <c r="L11"/>
  <c r="K11"/>
  <c r="J11"/>
  <c r="I11"/>
  <c r="H11"/>
  <c r="F11"/>
  <c r="E11"/>
  <c r="D11"/>
  <c r="C11"/>
  <c r="B11"/>
  <c r="X10"/>
  <c r="W10"/>
  <c r="V10"/>
  <c r="U10"/>
  <c r="T10"/>
  <c r="R10"/>
  <c r="Q10"/>
  <c r="P10"/>
  <c r="O10"/>
  <c r="N10"/>
  <c r="L10"/>
  <c r="K10"/>
  <c r="J10"/>
  <c r="I10"/>
  <c r="H10"/>
  <c r="F10"/>
  <c r="E10"/>
  <c r="D10"/>
  <c r="C10"/>
  <c r="B10"/>
  <c r="X9"/>
  <c r="W9"/>
  <c r="V9"/>
  <c r="U9"/>
  <c r="T9"/>
  <c r="R9"/>
  <c r="Q9"/>
  <c r="P9"/>
  <c r="O9"/>
  <c r="N9"/>
  <c r="L9"/>
  <c r="K9"/>
  <c r="J9"/>
  <c r="I9"/>
  <c r="H9"/>
  <c r="F9"/>
  <c r="E9"/>
  <c r="D9"/>
  <c r="C9"/>
  <c r="B9"/>
  <c r="X8"/>
  <c r="W8"/>
  <c r="V8"/>
  <c r="U8"/>
  <c r="T8"/>
  <c r="R8"/>
  <c r="Q8"/>
  <c r="P8"/>
  <c r="O8"/>
  <c r="N8"/>
  <c r="L8"/>
  <c r="K8"/>
  <c r="J8"/>
  <c r="I8"/>
  <c r="H8"/>
  <c r="F8"/>
  <c r="E8"/>
  <c r="D8"/>
  <c r="C8"/>
  <c r="B8"/>
  <c r="X7"/>
  <c r="W7"/>
  <c r="V7"/>
  <c r="U7"/>
  <c r="T7"/>
  <c r="R7"/>
  <c r="Q7"/>
  <c r="P7"/>
  <c r="O7"/>
  <c r="N7"/>
  <c r="L7"/>
  <c r="K7"/>
  <c r="J7"/>
  <c r="I7"/>
  <c r="H7"/>
  <c r="F7"/>
  <c r="E7"/>
  <c r="D7"/>
  <c r="C7"/>
  <c r="B7"/>
  <c r="BH34" i="2"/>
  <c r="BG34"/>
  <c r="BF34"/>
  <c r="BE34"/>
  <c r="BD34"/>
  <c r="BH21"/>
  <c r="BG21"/>
  <c r="BF21"/>
  <c r="BE21"/>
  <c r="BD21"/>
  <c r="BH12"/>
  <c r="BH39" s="1"/>
  <c r="BG12"/>
  <c r="BF12"/>
  <c r="BE12"/>
  <c r="BD12"/>
  <c r="BH9"/>
  <c r="BG9"/>
  <c r="BF9"/>
  <c r="BE9"/>
  <c r="BD9"/>
  <c r="BD40" s="1"/>
  <c r="BH5"/>
  <c r="BH38" s="1"/>
  <c r="BG5"/>
  <c r="BG38" s="1"/>
  <c r="BF5"/>
  <c r="BF38" s="1"/>
  <c r="BE5"/>
  <c r="BE38" s="1"/>
  <c r="BD5"/>
  <c r="BD38" s="1"/>
  <c r="BA38"/>
  <c r="BB34"/>
  <c r="BA34"/>
  <c r="AZ34"/>
  <c r="AY34"/>
  <c r="AX34"/>
  <c r="BB21"/>
  <c r="BA21"/>
  <c r="AZ21"/>
  <c r="AY21"/>
  <c r="AX21"/>
  <c r="BB12"/>
  <c r="BA12"/>
  <c r="AZ12"/>
  <c r="AY12"/>
  <c r="AX12"/>
  <c r="BB9"/>
  <c r="BA9"/>
  <c r="AZ9"/>
  <c r="AY9"/>
  <c r="AX9"/>
  <c r="BB5"/>
  <c r="BB38" s="1"/>
  <c r="BA5"/>
  <c r="AZ5"/>
  <c r="AZ38" s="1"/>
  <c r="AY5"/>
  <c r="AY38" s="1"/>
  <c r="AX5"/>
  <c r="AX38" s="1"/>
  <c r="AV39"/>
  <c r="AU39"/>
  <c r="AT39"/>
  <c r="AS39"/>
  <c r="AR39"/>
  <c r="AP39"/>
  <c r="AO39"/>
  <c r="AN39"/>
  <c r="AM39"/>
  <c r="AL39"/>
  <c r="AJ39"/>
  <c r="AI39"/>
  <c r="AH39"/>
  <c r="AG39"/>
  <c r="AF39"/>
  <c r="AD39"/>
  <c r="AC39"/>
  <c r="AB39"/>
  <c r="AA39"/>
  <c r="Z39"/>
  <c r="X39"/>
  <c r="W39"/>
  <c r="V39"/>
  <c r="U39"/>
  <c r="T39"/>
  <c r="R39"/>
  <c r="Q39"/>
  <c r="P39"/>
  <c r="O39"/>
  <c r="N39"/>
  <c r="Z28"/>
  <c r="AA28"/>
  <c r="AA34" s="1"/>
  <c r="AR38"/>
  <c r="AV34"/>
  <c r="AU34"/>
  <c r="AT34"/>
  <c r="AS34"/>
  <c r="AR34"/>
  <c r="AV21"/>
  <c r="AU21"/>
  <c r="AT21"/>
  <c r="AS21"/>
  <c r="AR21"/>
  <c r="AV12"/>
  <c r="AU12"/>
  <c r="AT12"/>
  <c r="AS12"/>
  <c r="AR12"/>
  <c r="AV9"/>
  <c r="AU9"/>
  <c r="AT9"/>
  <c r="AS9"/>
  <c r="AR9"/>
  <c r="AV5"/>
  <c r="AV38" s="1"/>
  <c r="AU5"/>
  <c r="AU38" s="1"/>
  <c r="AT5"/>
  <c r="AT38" s="1"/>
  <c r="AS5"/>
  <c r="AS38" s="1"/>
  <c r="AR5"/>
  <c r="AP34"/>
  <c r="AO34"/>
  <c r="AN34"/>
  <c r="AM34"/>
  <c r="AL34"/>
  <c r="AP21"/>
  <c r="AO21"/>
  <c r="AN21"/>
  <c r="AM21"/>
  <c r="AL21"/>
  <c r="AP12"/>
  <c r="AO12"/>
  <c r="AN12"/>
  <c r="AM12"/>
  <c r="AL12"/>
  <c r="AP9"/>
  <c r="AO9"/>
  <c r="AN9"/>
  <c r="AM9"/>
  <c r="AL9"/>
  <c r="AP5"/>
  <c r="AP38" s="1"/>
  <c r="AO5"/>
  <c r="AO38" s="1"/>
  <c r="AN5"/>
  <c r="AN38" s="1"/>
  <c r="AM5"/>
  <c r="AM38" s="1"/>
  <c r="AL5"/>
  <c r="AL38" s="1"/>
  <c r="AJ34"/>
  <c r="AI34"/>
  <c r="AH34"/>
  <c r="AG34"/>
  <c r="AF34"/>
  <c r="AJ21"/>
  <c r="AI21"/>
  <c r="AH21"/>
  <c r="AG21"/>
  <c r="AF21"/>
  <c r="AJ12"/>
  <c r="AI12"/>
  <c r="AH12"/>
  <c r="AG12"/>
  <c r="AF12"/>
  <c r="AJ9"/>
  <c r="AI9"/>
  <c r="AH9"/>
  <c r="AG9"/>
  <c r="AF9"/>
  <c r="AJ5"/>
  <c r="AJ38" s="1"/>
  <c r="AI5"/>
  <c r="AI38" s="1"/>
  <c r="AH5"/>
  <c r="AH38" s="1"/>
  <c r="AG5"/>
  <c r="AG38" s="1"/>
  <c r="AF5"/>
  <c r="AF38" s="1"/>
  <c r="AD34"/>
  <c r="AC34"/>
  <c r="AB34"/>
  <c r="Z34"/>
  <c r="Z40" s="1"/>
  <c r="AD21"/>
  <c r="AC21"/>
  <c r="AB21"/>
  <c r="AA21"/>
  <c r="Z21"/>
  <c r="AD12"/>
  <c r="AC12"/>
  <c r="AB12"/>
  <c r="AA12"/>
  <c r="Z12"/>
  <c r="AD9"/>
  <c r="AC9"/>
  <c r="AB9"/>
  <c r="AA9"/>
  <c r="Z9"/>
  <c r="AD5"/>
  <c r="AD38" s="1"/>
  <c r="AC5"/>
  <c r="AC38" s="1"/>
  <c r="AB5"/>
  <c r="AB38" s="1"/>
  <c r="AA5"/>
  <c r="AA38" s="1"/>
  <c r="Z5"/>
  <c r="Z38" s="1"/>
  <c r="BD39" l="1"/>
  <c r="BE39"/>
  <c r="BF39"/>
  <c r="BF41"/>
  <c r="BG39"/>
  <c r="BH41"/>
  <c r="AX39"/>
  <c r="AY39"/>
  <c r="AY40"/>
  <c r="AZ40"/>
  <c r="AZ39"/>
  <c r="BA39"/>
  <c r="BA41"/>
  <c r="BB39"/>
  <c r="BE40"/>
  <c r="BE41"/>
  <c r="BH40"/>
  <c r="BG40"/>
  <c r="BG41"/>
  <c r="BF40"/>
  <c r="AY41"/>
  <c r="AX40"/>
  <c r="BB40"/>
  <c r="BB41"/>
  <c r="BA40"/>
  <c r="AZ41"/>
  <c r="AS40"/>
  <c r="AT40"/>
  <c r="AU41"/>
  <c r="AL40"/>
  <c r="AN41"/>
  <c r="AP41"/>
  <c r="AF40"/>
  <c r="AH41"/>
  <c r="AJ41"/>
  <c r="AA41"/>
  <c r="AC40"/>
  <c r="AD41"/>
  <c r="AD40"/>
  <c r="AT41"/>
  <c r="AS41"/>
  <c r="AR40"/>
  <c r="AV40"/>
  <c r="AV41"/>
  <c r="AU40"/>
  <c r="AM40"/>
  <c r="AM41"/>
  <c r="AP40"/>
  <c r="AO40"/>
  <c r="AO41"/>
  <c r="AN40"/>
  <c r="AG40"/>
  <c r="AG41"/>
  <c r="AJ40"/>
  <c r="AI40"/>
  <c r="AI41"/>
  <c r="AH40"/>
  <c r="AC41"/>
  <c r="AB40"/>
  <c r="AB41"/>
  <c r="AA40"/>
  <c r="R41"/>
  <c r="F21"/>
  <c r="T6" i="1"/>
  <c r="T5"/>
  <c r="T4"/>
  <c r="T3"/>
  <c r="X34" i="2"/>
  <c r="W34"/>
  <c r="V34"/>
  <c r="U34"/>
  <c r="T34"/>
  <c r="X21"/>
  <c r="W21"/>
  <c r="V21"/>
  <c r="U21"/>
  <c r="T21"/>
  <c r="X12"/>
  <c r="W12"/>
  <c r="V12"/>
  <c r="U12"/>
  <c r="T12"/>
  <c r="X9"/>
  <c r="W9"/>
  <c r="V9"/>
  <c r="U9"/>
  <c r="T9"/>
  <c r="X5"/>
  <c r="X38" s="1"/>
  <c r="F6" i="1" s="1"/>
  <c r="W5" i="2"/>
  <c r="W38" s="1"/>
  <c r="E6" i="1" s="1"/>
  <c r="V5" i="2"/>
  <c r="V38" s="1"/>
  <c r="D6" i="1" s="1"/>
  <c r="U5" i="2"/>
  <c r="U38" s="1"/>
  <c r="C6" i="1" s="1"/>
  <c r="T5" i="2"/>
  <c r="T38" s="1"/>
  <c r="B6" i="1" s="1"/>
  <c r="V41" i="2" l="1"/>
  <c r="V6" i="1" s="1"/>
  <c r="U41" i="2"/>
  <c r="U6" i="1" s="1"/>
  <c r="X41" i="2"/>
  <c r="X6" i="1" s="1"/>
  <c r="W41" i="2"/>
  <c r="W6" i="1" s="1"/>
  <c r="H6"/>
  <c r="I6"/>
  <c r="L6"/>
  <c r="V40" i="2"/>
  <c r="P6" i="1" s="1"/>
  <c r="X40" i="2"/>
  <c r="R6" i="1" s="1"/>
  <c r="K6"/>
  <c r="J6"/>
  <c r="T40" i="2"/>
  <c r="N6" i="1" s="1"/>
  <c r="U40" i="2"/>
  <c r="O6" i="1" s="1"/>
  <c r="W40" i="2"/>
  <c r="Q6" i="1" s="1"/>
  <c r="Q34" i="2"/>
  <c r="Q5"/>
  <c r="Q38" s="1"/>
  <c r="E5" i="1" s="1"/>
  <c r="R5" i="2"/>
  <c r="R38" s="1"/>
  <c r="F5" i="1" s="1"/>
  <c r="R34" i="2"/>
  <c r="P34"/>
  <c r="O34"/>
  <c r="N34"/>
  <c r="R21"/>
  <c r="Q21"/>
  <c r="P21"/>
  <c r="O21"/>
  <c r="N21"/>
  <c r="R12"/>
  <c r="Q12"/>
  <c r="P12"/>
  <c r="O12"/>
  <c r="N12"/>
  <c r="R9"/>
  <c r="Q9"/>
  <c r="P9"/>
  <c r="O9"/>
  <c r="N9"/>
  <c r="P5"/>
  <c r="P38" s="1"/>
  <c r="D5" i="1" s="1"/>
  <c r="O5" i="2"/>
  <c r="O38" s="1"/>
  <c r="C5" i="1" s="1"/>
  <c r="N5" i="2"/>
  <c r="N38" s="1"/>
  <c r="B5" i="1" s="1"/>
  <c r="H34" i="2"/>
  <c r="Q41" l="1"/>
  <c r="W5" i="1" s="1"/>
  <c r="P41" i="2"/>
  <c r="V5" i="1" s="1"/>
  <c r="O41" i="2"/>
  <c r="U5" i="1" s="1"/>
  <c r="X5"/>
  <c r="N40" i="2"/>
  <c r="N5" i="1" s="1"/>
  <c r="O40" i="2"/>
  <c r="O5" i="1" s="1"/>
  <c r="P40" i="2"/>
  <c r="P5" i="1" s="1"/>
  <c r="Q40" i="2"/>
  <c r="Q5" i="1" s="1"/>
  <c r="R40" i="2"/>
  <c r="R5" i="1" s="1"/>
  <c r="H5"/>
  <c r="L5"/>
  <c r="K5"/>
  <c r="I5"/>
  <c r="J5"/>
  <c r="B34" i="2"/>
  <c r="L34"/>
  <c r="K34"/>
  <c r="J34"/>
  <c r="I34"/>
  <c r="L21"/>
  <c r="K21"/>
  <c r="J21"/>
  <c r="I21"/>
  <c r="H21"/>
  <c r="L12"/>
  <c r="K12"/>
  <c r="J12"/>
  <c r="I12"/>
  <c r="H12"/>
  <c r="L9"/>
  <c r="K9"/>
  <c r="J9"/>
  <c r="I9"/>
  <c r="H9"/>
  <c r="L5"/>
  <c r="L38" s="1"/>
  <c r="F4" i="1" s="1"/>
  <c r="K5" i="2"/>
  <c r="K38" s="1"/>
  <c r="E4" i="1" s="1"/>
  <c r="J5" i="2"/>
  <c r="J38" s="1"/>
  <c r="D4" i="1" s="1"/>
  <c r="I5" i="2"/>
  <c r="I38" s="1"/>
  <c r="C4" i="1" s="1"/>
  <c r="H5" i="2"/>
  <c r="H38" s="1"/>
  <c r="B4" i="1" s="1"/>
  <c r="C34" i="2"/>
  <c r="D34"/>
  <c r="E34"/>
  <c r="F34"/>
  <c r="E5"/>
  <c r="E38" s="1"/>
  <c r="E3" i="1" s="1"/>
  <c r="D5" i="2"/>
  <c r="D38" s="1"/>
  <c r="D3" i="1" s="1"/>
  <c r="C5" i="2"/>
  <c r="C38" s="1"/>
  <c r="C3" i="1" s="1"/>
  <c r="B5" i="2"/>
  <c r="B38" s="1"/>
  <c r="B3" i="1" s="1"/>
  <c r="F5" i="2"/>
  <c r="F38" s="1"/>
  <c r="F3" i="1" s="1"/>
  <c r="D21" i="2"/>
  <c r="C21"/>
  <c r="B21"/>
  <c r="F12"/>
  <c r="E12"/>
  <c r="D12"/>
  <c r="C12"/>
  <c r="F9"/>
  <c r="E9"/>
  <c r="D9"/>
  <c r="C9"/>
  <c r="B12"/>
  <c r="B9"/>
  <c r="L41" l="1"/>
  <c r="X4" i="1" s="1"/>
  <c r="C41" i="2"/>
  <c r="U3" i="1" s="1"/>
  <c r="D41" i="2"/>
  <c r="V3" i="1" s="1"/>
  <c r="F41" i="2"/>
  <c r="X3" i="1" s="1"/>
  <c r="E40" i="2"/>
  <c r="Q3" i="1" s="1"/>
  <c r="E41" i="2"/>
  <c r="W3" i="1" s="1"/>
  <c r="B40" i="2"/>
  <c r="N3" i="1" s="1"/>
  <c r="K41" i="2"/>
  <c r="W4" i="1" s="1"/>
  <c r="J41" i="2"/>
  <c r="V4" i="1" s="1"/>
  <c r="I41" i="2"/>
  <c r="U4" i="1" s="1"/>
  <c r="C40" i="2"/>
  <c r="O3" i="1" s="1"/>
  <c r="I40" i="2"/>
  <c r="O4" i="1" s="1"/>
  <c r="F40" i="2"/>
  <c r="R3" i="1" s="1"/>
  <c r="H40" i="2"/>
  <c r="N4" i="1" s="1"/>
  <c r="L40" i="2"/>
  <c r="R4" i="1" s="1"/>
  <c r="K40" i="2"/>
  <c r="Q4" i="1" s="1"/>
  <c r="D40" i="2"/>
  <c r="P3" i="1" s="1"/>
  <c r="J40" i="2"/>
  <c r="P4" i="1" s="1"/>
  <c r="F39" i="2"/>
  <c r="L3" i="1" s="1"/>
  <c r="H39" i="2"/>
  <c r="H4" i="1" s="1"/>
  <c r="L39" i="2"/>
  <c r="L4" i="1" s="1"/>
  <c r="B39" i="2"/>
  <c r="H3" i="1" s="1"/>
  <c r="E39" i="2"/>
  <c r="K3" i="1" s="1"/>
  <c r="K39" i="2"/>
  <c r="K4" i="1" s="1"/>
  <c r="D39" i="2"/>
  <c r="J3" i="1" s="1"/>
  <c r="J39" i="2"/>
  <c r="J4" i="1" s="1"/>
  <c r="C39" i="2"/>
  <c r="I3" i="1" s="1"/>
  <c r="I39" i="2"/>
  <c r="I4" i="1" s="1"/>
</calcChain>
</file>

<file path=xl/sharedStrings.xml><?xml version="1.0" encoding="utf-8"?>
<sst xmlns="http://schemas.openxmlformats.org/spreadsheetml/2006/main" count="63" uniqueCount="44">
  <si>
    <t>RoE</t>
  </si>
  <si>
    <t>RoCE</t>
  </si>
  <si>
    <t>RoIC</t>
  </si>
  <si>
    <t>RoIIC</t>
  </si>
  <si>
    <t>Revenue</t>
  </si>
  <si>
    <t>Other Income</t>
  </si>
  <si>
    <t>EBIT</t>
  </si>
  <si>
    <t>Taxes</t>
  </si>
  <si>
    <t>PAT</t>
  </si>
  <si>
    <t>Tax Rate</t>
  </si>
  <si>
    <t>Long Term Liability</t>
  </si>
  <si>
    <t>Short Term Liability</t>
  </si>
  <si>
    <t>Current portion of Long Term Liability</t>
  </si>
  <si>
    <t>Total Debt</t>
  </si>
  <si>
    <t xml:space="preserve">Interest </t>
  </si>
  <si>
    <t xml:space="preserve">PBT </t>
  </si>
  <si>
    <t>Total Equity</t>
  </si>
  <si>
    <t>Core Assets:</t>
  </si>
  <si>
    <t>Trade Receivables</t>
  </si>
  <si>
    <t>PP&amp;E</t>
  </si>
  <si>
    <t>Goodwill</t>
  </si>
  <si>
    <t>Other Intangible Assets</t>
  </si>
  <si>
    <t>Inventories</t>
  </si>
  <si>
    <t>Total Core Assets</t>
  </si>
  <si>
    <t>Total Assets</t>
  </si>
  <si>
    <t>Advance Received from Customers</t>
  </si>
  <si>
    <t>Trade Payables</t>
  </si>
  <si>
    <t xml:space="preserve">Total Revenue </t>
  </si>
  <si>
    <t>NA</t>
  </si>
  <si>
    <t>Company Name</t>
  </si>
  <si>
    <t>ACC Ltd.</t>
  </si>
  <si>
    <t>Ambuja Cement Ltd.</t>
  </si>
  <si>
    <t>Birla Corporation Ltd.</t>
  </si>
  <si>
    <t>Ambuja Cement</t>
  </si>
  <si>
    <t>Birla Corporation</t>
  </si>
  <si>
    <t>India Cements Ltd.</t>
  </si>
  <si>
    <t xml:space="preserve">J K Cements </t>
  </si>
  <si>
    <t>J K LAKSHMI CEMENTS</t>
  </si>
  <si>
    <t>Prism Johnson Ltd.</t>
  </si>
  <si>
    <t>Shree Cement Ltd.</t>
  </si>
  <si>
    <t>UltraTech Cement Ltd.</t>
  </si>
  <si>
    <t>Dalmia Bharat Ltd.</t>
  </si>
  <si>
    <t>J K Cements</t>
  </si>
  <si>
    <t>J K Lakshmi Cements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</si>
</sst>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4" fontId="0" fillId="0" borderId="0" xfId="0" applyNumberFormat="1"/>
    <xf numFmtId="9" fontId="0" fillId="0" borderId="0" xfId="0" applyNumberFormat="1"/>
    <xf numFmtId="0" fontId="2" fillId="0" borderId="1" xfId="0" applyFont="1" applyBorder="1" applyAlignment="1">
      <alignment horizontal="center"/>
    </xf>
    <xf numFmtId="164" fontId="0" fillId="0" borderId="0" xfId="1" applyNumberFormat="1" applyFont="1" applyBorder="1"/>
    <xf numFmtId="164" fontId="2" fillId="0" borderId="0" xfId="1" applyNumberFormat="1" applyFont="1" applyBorder="1"/>
    <xf numFmtId="0" fontId="2" fillId="0" borderId="0" xfId="0" applyFont="1" applyFill="1" applyBorder="1" applyAlignment="1">
      <alignment horizontal="center"/>
    </xf>
    <xf numFmtId="164" fontId="0" fillId="0" borderId="0" xfId="1" applyNumberFormat="1" applyFont="1" applyFill="1" applyBorder="1"/>
    <xf numFmtId="164" fontId="2" fillId="0" borderId="0" xfId="1" applyNumberFormat="1" applyFont="1" applyFill="1" applyBorder="1"/>
    <xf numFmtId="0" fontId="0" fillId="0" borderId="0" xfId="0" applyFill="1" applyBorder="1"/>
    <xf numFmtId="43" fontId="0" fillId="0" borderId="0" xfId="1" applyFont="1" applyFill="1" applyBorder="1"/>
    <xf numFmtId="4" fontId="0" fillId="0" borderId="0" xfId="0" applyNumberFormat="1" applyFill="1" applyBorder="1"/>
    <xf numFmtId="9" fontId="0" fillId="0" borderId="0" xfId="0" applyNumberFormat="1" applyFill="1" applyBorder="1"/>
    <xf numFmtId="43" fontId="2" fillId="0" borderId="0" xfId="1" applyFont="1" applyFill="1" applyBorder="1"/>
    <xf numFmtId="3" fontId="0" fillId="0" borderId="0" xfId="0" applyNumberFormat="1" applyFill="1" applyBorder="1"/>
    <xf numFmtId="0" fontId="2" fillId="0" borderId="0" xfId="0" applyFont="1" applyFill="1" applyBorder="1"/>
    <xf numFmtId="1" fontId="0" fillId="0" borderId="0" xfId="0" applyNumberFormat="1" applyFill="1" applyBorder="1"/>
    <xf numFmtId="164" fontId="2" fillId="0" borderId="0" xfId="0" applyNumberFormat="1" applyFont="1" applyFill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4" fontId="2" fillId="0" borderId="9" xfId="1" applyNumberFormat="1" applyFont="1" applyBorder="1"/>
    <xf numFmtId="164" fontId="2" fillId="0" borderId="10" xfId="1" applyNumberFormat="1" applyFont="1" applyBorder="1"/>
    <xf numFmtId="164" fontId="0" fillId="0" borderId="10" xfId="1" applyNumberFormat="1" applyFont="1" applyBorder="1"/>
    <xf numFmtId="164" fontId="0" fillId="0" borderId="9" xfId="1" applyNumberFormat="1" applyFont="1" applyBorder="1"/>
    <xf numFmtId="0" fontId="0" fillId="0" borderId="1" xfId="0" applyBorder="1" applyAlignment="1">
      <alignment horizontal="center"/>
    </xf>
    <xf numFmtId="0" fontId="0" fillId="0" borderId="0" xfId="0" applyFill="1"/>
    <xf numFmtId="0" fontId="2" fillId="0" borderId="0" xfId="0" applyFont="1" applyFill="1"/>
    <xf numFmtId="164" fontId="1" fillId="0" borderId="10" xfId="1" applyNumberFormat="1" applyFont="1" applyBorder="1"/>
    <xf numFmtId="0" fontId="1" fillId="0" borderId="10" xfId="1" applyNumberFormat="1" applyFont="1" applyBorder="1"/>
    <xf numFmtId="0" fontId="0" fillId="0" borderId="0" xfId="1" applyNumberFormat="1" applyFont="1" applyBorder="1"/>
    <xf numFmtId="0" fontId="0" fillId="0" borderId="10" xfId="1" applyNumberFormat="1" applyFont="1" applyBorder="1"/>
    <xf numFmtId="0" fontId="0" fillId="0" borderId="9" xfId="1" applyNumberFormat="1" applyFont="1" applyBorder="1"/>
    <xf numFmtId="164" fontId="0" fillId="0" borderId="10" xfId="1" applyNumberFormat="1" applyFont="1" applyFill="1" applyBorder="1"/>
    <xf numFmtId="164" fontId="1" fillId="0" borderId="9" xfId="1" applyNumberFormat="1" applyFont="1" applyBorder="1"/>
    <xf numFmtId="164" fontId="1" fillId="0" borderId="0" xfId="1" applyNumberFormat="1" applyFont="1" applyBorder="1"/>
    <xf numFmtId="0" fontId="1" fillId="0" borderId="9" xfId="1" applyNumberFormat="1" applyFont="1" applyBorder="1"/>
    <xf numFmtId="0" fontId="2" fillId="0" borderId="9" xfId="1" applyNumberFormat="1" applyFont="1" applyBorder="1"/>
    <xf numFmtId="164" fontId="2" fillId="0" borderId="11" xfId="1" applyNumberFormat="1" applyFont="1" applyBorder="1"/>
    <xf numFmtId="164" fontId="2" fillId="0" borderId="12" xfId="1" applyNumberFormat="1" applyFont="1" applyBorder="1"/>
    <xf numFmtId="164" fontId="2" fillId="0" borderId="13" xfId="1" applyNumberFormat="1" applyFont="1" applyBorder="1"/>
    <xf numFmtId="164" fontId="3" fillId="0" borderId="10" xfId="1" applyNumberFormat="1" applyFont="1" applyBorder="1"/>
    <xf numFmtId="164" fontId="4" fillId="0" borderId="13" xfId="1" applyNumberFormat="1" applyFont="1" applyBorder="1"/>
    <xf numFmtId="0" fontId="2" fillId="0" borderId="0" xfId="1" applyNumberFormat="1" applyFont="1" applyBorder="1"/>
    <xf numFmtId="0" fontId="2" fillId="0" borderId="10" xfId="1" applyNumberFormat="1" applyFont="1" applyBorder="1"/>
    <xf numFmtId="0" fontId="2" fillId="0" borderId="1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2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23.28515625" bestFit="1" customWidth="1"/>
  </cols>
  <sheetData>
    <row r="1" spans="1:24">
      <c r="A1" s="45" t="s">
        <v>29</v>
      </c>
      <c r="B1" s="46" t="s">
        <v>0</v>
      </c>
      <c r="C1" s="46"/>
      <c r="D1" s="46"/>
      <c r="E1" s="46"/>
      <c r="F1" s="46"/>
      <c r="H1" s="47" t="s">
        <v>1</v>
      </c>
      <c r="I1" s="48"/>
      <c r="J1" s="48"/>
      <c r="K1" s="48"/>
      <c r="L1" s="49"/>
      <c r="N1" s="47" t="s">
        <v>2</v>
      </c>
      <c r="O1" s="48"/>
      <c r="P1" s="48"/>
      <c r="Q1" s="48"/>
      <c r="R1" s="49"/>
      <c r="T1" s="47" t="s">
        <v>3</v>
      </c>
      <c r="U1" s="48"/>
      <c r="V1" s="48"/>
      <c r="W1" s="48"/>
      <c r="X1" s="49"/>
    </row>
    <row r="2" spans="1:24">
      <c r="A2" s="45"/>
      <c r="B2" s="25">
        <v>2015</v>
      </c>
      <c r="C2" s="25">
        <v>2016</v>
      </c>
      <c r="D2" s="25">
        <v>2017</v>
      </c>
      <c r="E2" s="25">
        <v>2018</v>
      </c>
      <c r="F2" s="25">
        <v>2019</v>
      </c>
      <c r="H2" s="25">
        <v>2015</v>
      </c>
      <c r="I2" s="25">
        <v>2016</v>
      </c>
      <c r="J2" s="25">
        <v>2017</v>
      </c>
      <c r="K2" s="25">
        <v>2018</v>
      </c>
      <c r="L2" s="25">
        <v>2019</v>
      </c>
      <c r="N2" s="25">
        <v>2015</v>
      </c>
      <c r="O2" s="25">
        <v>2016</v>
      </c>
      <c r="P2" s="25">
        <v>2017</v>
      </c>
      <c r="Q2" s="25">
        <v>2018</v>
      </c>
      <c r="R2" s="25">
        <v>2019</v>
      </c>
      <c r="T2" s="25">
        <v>2015</v>
      </c>
      <c r="U2" s="25">
        <v>2016</v>
      </c>
      <c r="V2" s="25">
        <v>2017</v>
      </c>
      <c r="W2" s="25">
        <v>2018</v>
      </c>
      <c r="X2" s="25">
        <v>2019</v>
      </c>
    </row>
    <row r="3" spans="1:24">
      <c r="A3" t="s">
        <v>30</v>
      </c>
      <c r="B3" s="3">
        <f>'DATA SHEET'!B38</f>
        <v>6.832435281506305E-2</v>
      </c>
      <c r="C3" s="3">
        <f>'DATA SHEET'!C38</f>
        <v>7.468288527609937E-2</v>
      </c>
      <c r="D3" s="3">
        <f>'DATA SHEET'!D38</f>
        <v>9.8785839531645867E-2</v>
      </c>
      <c r="E3" s="3">
        <f>'DATA SHEET'!E38</f>
        <v>0.14434077872373144</v>
      </c>
      <c r="F3" s="3">
        <f>'DATA SHEET'!F38</f>
        <v>0.11929924230942771</v>
      </c>
      <c r="H3" s="3">
        <f>'DATA SHEET'!B39</f>
        <v>6.5009985166681383E-2</v>
      </c>
      <c r="I3" s="3">
        <f>'DATA SHEET'!C39</f>
        <v>7.9989152831207111E-2</v>
      </c>
      <c r="J3" s="3">
        <f>'DATA SHEET'!D39</f>
        <v>0.10999538283691139</v>
      </c>
      <c r="K3" s="3">
        <f>'DATA SHEET'!E39</f>
        <v>0.10571644067202812</v>
      </c>
      <c r="L3" s="3">
        <f>'DATA SHEET'!F39</f>
        <v>0.1229400390359122</v>
      </c>
      <c r="N3" s="3">
        <f>'DATA SHEET'!B40</f>
        <v>7.7786645764692838E-2</v>
      </c>
      <c r="O3" s="3">
        <f>'DATA SHEET'!C40</f>
        <v>7.82380289087036E-2</v>
      </c>
      <c r="P3" s="3">
        <f>'DATA SHEET'!D40</f>
        <v>0.12727288282141958</v>
      </c>
      <c r="Q3" s="3">
        <f>'DATA SHEET'!E40</f>
        <v>0.1355663819909172</v>
      </c>
      <c r="R3" s="3">
        <f>'DATA SHEET'!F40</f>
        <v>0.16866688183767364</v>
      </c>
      <c r="T3" t="str">
        <f>'DATA SHEET'!B41</f>
        <v>NA</v>
      </c>
      <c r="U3" s="3">
        <f>'DATA SHEET'!C41</f>
        <v>7.9715236914350771E-2</v>
      </c>
      <c r="V3" s="3">
        <f>'DATA SHEET'!D41</f>
        <v>-0.61887692698235008</v>
      </c>
      <c r="W3" s="3">
        <f>'DATA SHEET'!E41</f>
        <v>0.59217424658360873</v>
      </c>
      <c r="X3" s="3">
        <f>'DATA SHEET'!F41</f>
        <v>-0.60910910119823092</v>
      </c>
    </row>
    <row r="4" spans="1:24">
      <c r="A4" t="s">
        <v>33</v>
      </c>
      <c r="B4" s="3">
        <f>'DATA SHEET'!H38</f>
        <v>3.413593674309448E-2</v>
      </c>
      <c r="C4" s="3">
        <f>'DATA SHEET'!I38</f>
        <v>5.9280745528531908E-2</v>
      </c>
      <c r="D4" s="3">
        <f>'DATA SHEET'!J38</f>
        <v>7.6933057385712766E-2</v>
      </c>
      <c r="E4" s="3">
        <f>'DATA SHEET'!K38</f>
        <v>0.10769964281146756</v>
      </c>
      <c r="F4" s="3">
        <f>'DATA SHEET'!L38</f>
        <v>9.3348426533846493E-2</v>
      </c>
      <c r="H4" s="3">
        <f>'DATA SHEET'!H39</f>
        <v>3.8157574667364066E-2</v>
      </c>
      <c r="I4" s="3">
        <f>'DATA SHEET'!I39</f>
        <v>5.9715713446399726E-2</v>
      </c>
      <c r="J4" s="3">
        <f>'DATA SHEET'!J39</f>
        <v>8.4977729334843322E-2</v>
      </c>
      <c r="K4" s="3">
        <f>'DATA SHEET'!K39</f>
        <v>7.5887354467911838E-2</v>
      </c>
      <c r="L4" s="3">
        <f>'DATA SHEET'!L39</f>
        <v>9.1273465723484992E-2</v>
      </c>
      <c r="N4" s="3">
        <f>'DATA SHEET'!H40</f>
        <v>3.132323037011038E-2</v>
      </c>
      <c r="O4" s="3">
        <f>'DATA SHEET'!I40</f>
        <v>5.1171217865859292E-2</v>
      </c>
      <c r="P4" s="3">
        <f>'DATA SHEET'!J40</f>
        <v>9.049682176504753E-2</v>
      </c>
      <c r="Q4" s="3">
        <f>'DATA SHEET'!K40</f>
        <v>8.5520457744351686E-2</v>
      </c>
      <c r="R4" s="3">
        <f>'DATA SHEET'!L40</f>
        <v>0.10958182731514382</v>
      </c>
      <c r="T4" t="str">
        <f>'DATA SHEET'!H41</f>
        <v>NA</v>
      </c>
      <c r="U4" s="3">
        <f>'DATA SHEET'!I41</f>
        <v>0.3310806601493716</v>
      </c>
      <c r="V4" s="3">
        <f>'DATA SHEET'!J41</f>
        <v>-0.8151154579654718</v>
      </c>
      <c r="W4" s="3">
        <f>'DATA SHEET'!K41</f>
        <v>-0.1811096172517038</v>
      </c>
      <c r="X4" s="3">
        <f>'DATA SHEET'!L41</f>
        <v>-1.7387896267334448</v>
      </c>
    </row>
    <row r="5" spans="1:24">
      <c r="A5" t="s">
        <v>34</v>
      </c>
      <c r="B5" s="3">
        <f>'DATA SHEET'!N38</f>
        <v>6.1765296806871962E-2</v>
      </c>
      <c r="C5" s="3">
        <f>'DATA SHEET'!O38</f>
        <v>5.7337316943103657E-2</v>
      </c>
      <c r="D5" s="3">
        <f>'DATA SHEET'!P38</f>
        <v>6.6784125419169504E-2</v>
      </c>
      <c r="E5" s="3">
        <f>'DATA SHEET'!Q38</f>
        <v>3.5970886830145911E-2</v>
      </c>
      <c r="F5" s="3">
        <f>'DATA SHEET'!R38</f>
        <v>5.6882138074327175E-2</v>
      </c>
      <c r="H5" s="3">
        <f>'DATA SHEET'!N39</f>
        <v>6.0725445036926361E-2</v>
      </c>
      <c r="I5" s="3">
        <f>'DATA SHEET'!O39</f>
        <v>6.7121742122442249E-2</v>
      </c>
      <c r="J5" s="3">
        <f>'DATA SHEET'!P39</f>
        <v>6.3464919192879096E-2</v>
      </c>
      <c r="K5" s="3">
        <f>'DATA SHEET'!Q39</f>
        <v>4.607928882569174E-2</v>
      </c>
      <c r="L5" s="3">
        <f>'DATA SHEET'!R39</f>
        <v>5.9067847080505519E-2</v>
      </c>
      <c r="N5" s="3">
        <f>'DATA SHEET'!N40</f>
        <v>4.9728165124518789E-2</v>
      </c>
      <c r="O5" s="3">
        <f>'DATA SHEET'!O40</f>
        <v>4.2811593661892293E-2</v>
      </c>
      <c r="P5" s="3">
        <f>'DATA SHEET'!P40</f>
        <v>5.1373708597946613E-2</v>
      </c>
      <c r="Q5" s="3">
        <f>'DATA SHEET'!Q40</f>
        <v>4.3804198485859244E-2</v>
      </c>
      <c r="R5" s="3">
        <f>'DATA SHEET'!R40</f>
        <v>5.8844338655189302E-2</v>
      </c>
      <c r="T5" t="str">
        <f>'DATA SHEET'!N41</f>
        <v>NA</v>
      </c>
      <c r="U5" s="3">
        <f>'DATA SHEET'!O41</f>
        <v>-8.6116759994450814E-2</v>
      </c>
      <c r="V5" s="3">
        <f>'DATA SHEET'!P41</f>
        <v>5.6431812625435306E-2</v>
      </c>
      <c r="W5" s="3">
        <f>'DATA SHEET'!Q41</f>
        <v>-6.8020064207433353E-3</v>
      </c>
      <c r="X5" s="3">
        <f>'DATA SHEET'!R41</f>
        <v>-3.7266909611272503</v>
      </c>
    </row>
    <row r="6" spans="1:24">
      <c r="A6" t="s">
        <v>35</v>
      </c>
      <c r="B6" s="3">
        <f>'DATA SHEET'!T38</f>
        <v>-2.3780637724152658E-4</v>
      </c>
      <c r="C6" s="3">
        <f>'DATA SHEET'!U38</f>
        <v>2.2908176229467832E-2</v>
      </c>
      <c r="D6" s="3">
        <f>'DATA SHEET'!V38</f>
        <v>3.0235218252445076E-2</v>
      </c>
      <c r="E6" s="3">
        <f>'DATA SHEET'!W38</f>
        <v>1.3277328335577928E-2</v>
      </c>
      <c r="F6" s="3">
        <f>'DATA SHEET'!X38</f>
        <v>4.7659927736530792E-3</v>
      </c>
      <c r="H6" s="3">
        <f>'DATA SHEET'!T39</f>
        <v>-6.3219291410573669E-2</v>
      </c>
      <c r="I6" s="3">
        <f>'DATA SHEET'!U39</f>
        <v>4.4086044959455138E-2</v>
      </c>
      <c r="J6" s="3">
        <f>'DATA SHEET'!V39</f>
        <v>5.9493038145892414E-2</v>
      </c>
      <c r="K6" s="3">
        <f>'DATA SHEET'!W39</f>
        <v>3.8890016863584349E-2</v>
      </c>
      <c r="L6" s="3">
        <f>'DATA SHEET'!X39</f>
        <v>1.3002970628050423E-2</v>
      </c>
      <c r="N6" s="3">
        <f>'DATA SHEET'!T40</f>
        <v>-7.2323763277891806E-2</v>
      </c>
      <c r="O6" s="3">
        <f>'DATA SHEET'!U40</f>
        <v>4.7228029623365947E-2</v>
      </c>
      <c r="P6" s="3">
        <f>'DATA SHEET'!V40</f>
        <v>6.5937637644957026E-2</v>
      </c>
      <c r="Q6" s="3">
        <f>'DATA SHEET'!W40</f>
        <v>4.3543656859109041E-2</v>
      </c>
      <c r="R6" s="3">
        <f>'DATA SHEET'!X40</f>
        <v>1.4198073438318555E-2</v>
      </c>
      <c r="T6" t="str">
        <f>'DATA SHEET'!T41</f>
        <v>NA</v>
      </c>
      <c r="U6" s="3">
        <f>'DATA SHEET'!U41</f>
        <v>2.4194588467064109</v>
      </c>
      <c r="V6" s="3">
        <f>'DATA SHEET'!V41</f>
        <v>-0.35790348623549811</v>
      </c>
      <c r="W6" s="3">
        <f>'DATA SHEET'!W41</f>
        <v>-7.0000219467832983</v>
      </c>
      <c r="X6" s="3">
        <f>'DATA SHEET'!X41</f>
        <v>-4.9430054680098632</v>
      </c>
    </row>
    <row r="7" spans="1:24">
      <c r="A7" t="s">
        <v>42</v>
      </c>
      <c r="B7" s="3">
        <f>'DATA SHEET'!Z38</f>
        <v>8.8987966464121993E-2</v>
      </c>
      <c r="C7" s="3">
        <f>'DATA SHEET'!AA38</f>
        <v>3.4338069978769641E-2</v>
      </c>
      <c r="D7" s="3">
        <f>'DATA SHEET'!AB38</f>
        <v>0.10028751888118413</v>
      </c>
      <c r="E7" s="3">
        <f>'DATA SHEET'!AC38</f>
        <v>0.14460771902818428</v>
      </c>
      <c r="F7" s="3">
        <f>'DATA SHEET'!AD38</f>
        <v>9.7822981331888673E-2</v>
      </c>
      <c r="H7" s="3">
        <f>'DATA SHEET'!Z39</f>
        <v>5.9557217667028456E-2</v>
      </c>
      <c r="I7" s="3">
        <f>'DATA SHEET'!AA39</f>
        <v>5.4541004315176611E-2</v>
      </c>
      <c r="J7" s="3">
        <f>'DATA SHEET'!AB39</f>
        <v>8.693781358150697E-2</v>
      </c>
      <c r="K7" s="3">
        <f>'DATA SHEET'!AC39</f>
        <v>0.10131929810690365</v>
      </c>
      <c r="L7" s="3">
        <f>'DATA SHEET'!AD39</f>
        <v>8.8032500507984141E-2</v>
      </c>
      <c r="N7" s="3">
        <f>'DATA SHEET'!Z40</f>
        <v>5.5836507618910465E-2</v>
      </c>
      <c r="O7" s="3">
        <f>'DATA SHEET'!AA40</f>
        <v>5.1130335602027947E-2</v>
      </c>
      <c r="P7" s="3">
        <f>'DATA SHEET'!AB40</f>
        <v>7.5600330036461813E-2</v>
      </c>
      <c r="Q7" s="3">
        <f>'DATA SHEET'!AC40</f>
        <v>8.8925724777154436E-2</v>
      </c>
      <c r="R7" s="3">
        <f>'DATA SHEET'!AD40</f>
        <v>9.4565587458788833E-2</v>
      </c>
      <c r="T7" t="str">
        <f>'DATA SHEET'!Z41</f>
        <v>NA</v>
      </c>
      <c r="U7" s="3">
        <f>'DATA SHEET'!AA41</f>
        <v>-7.62991632049633E-2</v>
      </c>
      <c r="V7" s="3">
        <f>'DATA SHEET'!AB41</f>
        <v>0.60161128005455355</v>
      </c>
      <c r="W7" s="3">
        <f>'DATA SHEET'!AC41</f>
        <v>-0.13028869644602264</v>
      </c>
      <c r="X7" s="3">
        <f>'DATA SHEET'!AD41</f>
        <v>0.29524021585598065</v>
      </c>
    </row>
    <row r="8" spans="1:24">
      <c r="A8" t="s">
        <v>43</v>
      </c>
      <c r="B8" s="3">
        <f>'DATA SHEET'!AF38</f>
        <v>7.7766876415435351E-2</v>
      </c>
      <c r="C8" s="3">
        <f>'DATA SHEET'!AG38</f>
        <v>3.2001201923076918E-3</v>
      </c>
      <c r="D8" s="3">
        <f>'DATA SHEET'!AH38</f>
        <v>6.1702293153067793E-2</v>
      </c>
      <c r="E8" s="3">
        <f>'DATA SHEET'!AI38</f>
        <v>3.001148963856089E-2</v>
      </c>
      <c r="F8" s="3">
        <f>'DATA SHEET'!AJ38</f>
        <v>2.7502065024577169E-2</v>
      </c>
      <c r="H8" s="3">
        <f>'DATA SHEET'!AF39</f>
        <v>4.6351356837928424E-2</v>
      </c>
      <c r="I8" s="3">
        <f>'DATA SHEET'!AG39</f>
        <v>4.7757942477629566E-2</v>
      </c>
      <c r="J8" s="3">
        <f>'DATA SHEET'!AH39</f>
        <v>6.2358815479185314E-2</v>
      </c>
      <c r="K8" s="3">
        <f>'DATA SHEET'!AI39</f>
        <v>1.4549494907207965E-2</v>
      </c>
      <c r="L8" s="3">
        <f>'DATA SHEET'!AJ39</f>
        <v>3.7182930826086445E-2</v>
      </c>
      <c r="N8" s="3">
        <f>'DATA SHEET'!AF40</f>
        <v>4.8446609166633459E-2</v>
      </c>
      <c r="O8" s="3">
        <f>'DATA SHEET'!AG40</f>
        <v>3.3737203863267298E-2</v>
      </c>
      <c r="P8" s="3">
        <f>'DATA SHEET'!AH40</f>
        <v>4.3550880005602095E-2</v>
      </c>
      <c r="Q8" s="3">
        <f>'DATA SHEET'!AI40</f>
        <v>1.1844274087151201E-2</v>
      </c>
      <c r="R8" s="3">
        <f>'DATA SHEET'!AJ40</f>
        <v>3.2877066391791505E-2</v>
      </c>
      <c r="T8" t="str">
        <f>'DATA SHEET'!AF41</f>
        <v>NA</v>
      </c>
      <c r="U8" s="3">
        <f>'DATA SHEET'!AG41</f>
        <v>-0.15844648713752557</v>
      </c>
      <c r="V8" s="3">
        <f>'DATA SHEET'!AH41</f>
        <v>8.6816808889171357E-2</v>
      </c>
      <c r="W8" s="3">
        <f>'DATA SHEET'!AI41</f>
        <v>-0.7165324812912035</v>
      </c>
      <c r="X8" s="3">
        <f>'DATA SHEET'!AJ41</f>
        <v>-0.14095780635813179</v>
      </c>
    </row>
    <row r="9" spans="1:24">
      <c r="A9" t="s">
        <v>38</v>
      </c>
      <c r="B9" s="3">
        <f>'DATA SHEET'!AL38</f>
        <v>4.1631398020349295E-3</v>
      </c>
      <c r="C9" s="3">
        <f>'DATA SHEET'!AM38</f>
        <v>2.0255641268262958E-2</v>
      </c>
      <c r="D9" s="3">
        <f>'DATA SHEET'!AN38</f>
        <v>1.1270613358642783E-2</v>
      </c>
      <c r="E9" s="3">
        <f>'DATA SHEET'!AO38</f>
        <v>4.1967753504307419E-2</v>
      </c>
      <c r="F9" s="3">
        <f>'DATA SHEET'!AP38</f>
        <v>7.8732804137782414E-2</v>
      </c>
      <c r="H9" s="3">
        <f>'DATA SHEET'!AL39</f>
        <v>2.0510490823564452E-2</v>
      </c>
      <c r="I9" s="3">
        <f>'DATA SHEET'!AM39</f>
        <v>7.8126814909548791E-4</v>
      </c>
      <c r="J9" s="3">
        <f>'DATA SHEET'!AN39</f>
        <v>2.261914401801322E-2</v>
      </c>
      <c r="K9" s="3">
        <f>'DATA SHEET'!AO39</f>
        <v>6.1998278424785981E-2</v>
      </c>
      <c r="L9" s="3">
        <f>'DATA SHEET'!AP39</f>
        <v>8.8331180910716914E-2</v>
      </c>
      <c r="N9" s="3">
        <f>'DATA SHEET'!AL40</f>
        <v>2.0488861303763262E-2</v>
      </c>
      <c r="O9" s="3">
        <f>'DATA SHEET'!AM40</f>
        <v>4.5908699351721938E-4</v>
      </c>
      <c r="P9" s="3">
        <f>'DATA SHEET'!AN40</f>
        <v>1.6840265094529298E-2</v>
      </c>
      <c r="Q9" s="3">
        <f>'DATA SHEET'!AO40</f>
        <v>5.2989675765299893E-2</v>
      </c>
      <c r="R9" s="3">
        <f>'DATA SHEET'!AP40</f>
        <v>8.5089012902925004E-2</v>
      </c>
      <c r="T9" t="str">
        <f>'DATA SHEET'!AL41</f>
        <v>NA</v>
      </c>
      <c r="U9" s="3">
        <f>'DATA SHEET'!AM41</f>
        <v>1.035298616539603</v>
      </c>
      <c r="V9" s="3">
        <f>'DATA SHEET'!AN41</f>
        <v>-0.31881156639625818</v>
      </c>
      <c r="W9" s="3">
        <f>'DATA SHEET'!AO41</f>
        <v>0.38671418644275701</v>
      </c>
      <c r="X9" s="3">
        <f>'DATA SHEET'!AP41</f>
        <v>1.044911409969921</v>
      </c>
    </row>
    <row r="10" spans="1:24">
      <c r="A10" t="s">
        <v>39</v>
      </c>
      <c r="B10" s="3">
        <f>'DATA SHEET'!AR38</f>
        <v>7.2714805471264604E-2</v>
      </c>
      <c r="C10" s="3">
        <f>'DATA SHEET'!AS38</f>
        <v>0.16698756248703511</v>
      </c>
      <c r="D10" s="3">
        <f>'DATA SHEET'!AT38</f>
        <v>0.17395167575993761</v>
      </c>
      <c r="E10" s="3">
        <f>'DATA SHEET'!AU38</f>
        <v>0.15558085843451366</v>
      </c>
      <c r="F10" s="3">
        <f>'DATA SHEET'!AV38</f>
        <v>0.10428706606131775</v>
      </c>
      <c r="H10" s="3">
        <f>'DATA SHEET'!AR39</f>
        <v>5.8365746923329583E-2</v>
      </c>
      <c r="I10" s="3">
        <f>'DATA SHEET'!AS39</f>
        <v>0.14522289982916695</v>
      </c>
      <c r="J10" s="3">
        <f>'DATA SHEET'!AT39</f>
        <v>0.14556053822901657</v>
      </c>
      <c r="K10" s="3">
        <f>'DATA SHEET'!AU39</f>
        <v>0.12059433053565664</v>
      </c>
      <c r="L10" s="3">
        <f>'DATA SHEET'!AV39</f>
        <v>8.9770400008163775E-2</v>
      </c>
      <c r="N10" s="3">
        <f>'DATA SHEET'!AR40</f>
        <v>7.4600498822936526E-2</v>
      </c>
      <c r="O10" s="3">
        <f>'DATA SHEET'!AS40</f>
        <v>0.13506018721751567</v>
      </c>
      <c r="P10" s="3">
        <f>'DATA SHEET'!AT40</f>
        <v>0.27309816612679161</v>
      </c>
      <c r="Q10" s="3">
        <f>'DATA SHEET'!AU40</f>
        <v>0.25159270480888068</v>
      </c>
      <c r="R10" s="3">
        <f>'DATA SHEET'!AV40</f>
        <v>0.1099327093171676</v>
      </c>
      <c r="T10" t="str">
        <f>'DATA SHEET'!AR41</f>
        <v>NA</v>
      </c>
      <c r="U10" s="3">
        <f>'DATA SHEET'!AS41</f>
        <v>-3.3037856391225207</v>
      </c>
      <c r="V10" s="3">
        <f>'DATA SHEET'!AT41</f>
        <v>-5.2459370532408398</v>
      </c>
      <c r="W10" s="3">
        <f>'DATA SHEET'!AU41</f>
        <v>0.16921840487125228</v>
      </c>
      <c r="X10" s="3">
        <f>'DATA SHEET'!AV41</f>
        <v>-7.225283998080842E-2</v>
      </c>
    </row>
    <row r="11" spans="1:24">
      <c r="A11" t="s">
        <v>40</v>
      </c>
      <c r="B11" s="3">
        <f>'DATA SHEET'!AX38</f>
        <v>0.10631170323473653</v>
      </c>
      <c r="C11" s="3">
        <f>'DATA SHEET'!AY38</f>
        <v>0.11290974760804114</v>
      </c>
      <c r="D11" s="3">
        <f>'DATA SHEET'!AZ38</f>
        <v>0.11120213428627633</v>
      </c>
      <c r="E11" s="3">
        <f>'DATA SHEET'!BA38</f>
        <v>8.4268849930181938E-2</v>
      </c>
      <c r="F11" s="3">
        <f>'DATA SHEET'!BB38</f>
        <v>8.5618009573791953E-2</v>
      </c>
      <c r="H11" s="3">
        <f>'DATA SHEET'!AX39</f>
        <v>9.8950291256762871E-2</v>
      </c>
      <c r="I11" s="3">
        <f>'DATA SHEET'!AY39</f>
        <v>9.9760145211381407E-2</v>
      </c>
      <c r="J11" s="3">
        <f>'DATA SHEET'!AZ39</f>
        <v>0.10828987228090123</v>
      </c>
      <c r="K11" s="3">
        <f>'DATA SHEET'!BA39</f>
        <v>7.7406074881882905E-2</v>
      </c>
      <c r="L11" s="3">
        <f>'DATA SHEET'!BB39</f>
        <v>7.8149456273287315E-2</v>
      </c>
      <c r="N11" s="3">
        <f>'DATA SHEET'!AX40</f>
        <v>0.1024052243663415</v>
      </c>
      <c r="O11" s="3">
        <f>'DATA SHEET'!AY40</f>
        <v>0.10330160690863102</v>
      </c>
      <c r="P11" s="3">
        <f>'DATA SHEET'!AZ40</f>
        <v>0.10882169887262379</v>
      </c>
      <c r="Q11" s="3">
        <f>'DATA SHEET'!BA40</f>
        <v>7.2699282592963446E-2</v>
      </c>
      <c r="R11" s="3">
        <f>'DATA SHEET'!BB40</f>
        <v>7.4467161710040586E-2</v>
      </c>
      <c r="T11" t="str">
        <f>'DATA SHEET'!AX41</f>
        <v>NA</v>
      </c>
      <c r="U11" s="3">
        <f>'DATA SHEET'!AY41</f>
        <v>0.11689316198123134</v>
      </c>
      <c r="V11" s="3">
        <f>'DATA SHEET'!AZ41</f>
        <v>0.82171515127768124</v>
      </c>
      <c r="W11" s="3">
        <f>'DATA SHEET'!BA41</f>
        <v>2.8920890967203436E-3</v>
      </c>
      <c r="X11" s="3">
        <f>'DATA SHEET'!BB41</f>
        <v>8.5839565955782293E-2</v>
      </c>
    </row>
    <row r="12" spans="1:24">
      <c r="A12" t="s">
        <v>41</v>
      </c>
      <c r="B12" s="3">
        <f>'DATA SHEET'!BD38</f>
        <v>7.9951347638944944E-4</v>
      </c>
      <c r="C12" s="3">
        <f>'DATA SHEET'!BE38</f>
        <v>4.1403008750828023E-2</v>
      </c>
      <c r="D12" s="3">
        <f>'DATA SHEET'!BF38</f>
        <v>4.5695295461626335E-3</v>
      </c>
      <c r="E12" s="3">
        <f>'DATA SHEET'!BG38</f>
        <v>2.8156748911465895E-2</v>
      </c>
      <c r="F12" s="3">
        <f>'DATA SHEET'!BH38</f>
        <v>3.2803834946893505E-2</v>
      </c>
      <c r="H12" s="3">
        <f>'DATA SHEET'!BD39</f>
        <v>0.1317965766044894</v>
      </c>
      <c r="I12" s="3">
        <f>'DATA SHEET'!BE39</f>
        <v>5.2777968787065047E-2</v>
      </c>
      <c r="J12" s="3">
        <f>'DATA SHEET'!BF39</f>
        <v>1.717690069512573E-2</v>
      </c>
      <c r="K12" s="3">
        <f>'DATA SHEET'!BG39</f>
        <v>4.0630724855110913E-2</v>
      </c>
      <c r="L12" s="3">
        <f>'DATA SHEET'!BH39</f>
        <v>3.4176104962385226E-2</v>
      </c>
      <c r="N12" s="3">
        <f>'DATA SHEET'!BD40</f>
        <v>0.11951675404250338</v>
      </c>
      <c r="O12" s="3">
        <f>'DATA SHEET'!BE40</f>
        <v>4.5225390452840762E-2</v>
      </c>
      <c r="P12" s="3">
        <f>'DATA SHEET'!BF40</f>
        <v>1.3387846721180053E-2</v>
      </c>
      <c r="Q12" s="3">
        <f>'DATA SHEET'!BG40</f>
        <v>3.6015135966106428E-2</v>
      </c>
      <c r="R12" s="3">
        <f>'DATA SHEET'!BH40</f>
        <v>2.8346310599664363E-2</v>
      </c>
      <c r="T12" t="str">
        <f>'DATA SHEET'!BD41</f>
        <v>NA</v>
      </c>
      <c r="U12" s="3">
        <f>'DATA SHEET'!BE41</f>
        <v>-0.3045022718133073</v>
      </c>
      <c r="V12" s="3">
        <f>'DATA SHEET'!BF41</f>
        <v>-0.12063397581007332</v>
      </c>
      <c r="W12" s="3">
        <f>'DATA SHEET'!BG41</f>
        <v>-0.22785231723307953</v>
      </c>
      <c r="X12" s="3">
        <f>'DATA SHEET'!BH41</f>
        <v>0.55029892238864297</v>
      </c>
    </row>
  </sheetData>
  <mergeCells count="5">
    <mergeCell ref="A1:A2"/>
    <mergeCell ref="B1:F1"/>
    <mergeCell ref="T1:X1"/>
    <mergeCell ref="N1:R1"/>
    <mergeCell ref="H1:L1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H4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34.85546875" bestFit="1" customWidth="1"/>
    <col min="2" max="3" width="10.7109375" bestFit="1" customWidth="1"/>
    <col min="4" max="5" width="11.5703125" bestFit="1" customWidth="1"/>
    <col min="6" max="6" width="11.85546875" bestFit="1" customWidth="1"/>
    <col min="7" max="7" width="11.85546875" style="10" customWidth="1"/>
    <col min="8" max="12" width="11.85546875" customWidth="1"/>
    <col min="14" max="18" width="11.85546875" customWidth="1"/>
    <col min="20" max="24" width="11.85546875" customWidth="1"/>
    <col min="26" max="30" width="11.85546875" customWidth="1"/>
    <col min="32" max="36" width="11.85546875" customWidth="1"/>
    <col min="38" max="42" width="11.85546875" customWidth="1"/>
    <col min="44" max="48" width="11.85546875" customWidth="1"/>
    <col min="50" max="54" width="11.85546875" customWidth="1"/>
    <col min="56" max="60" width="11.85546875" customWidth="1"/>
  </cols>
  <sheetData>
    <row r="1" spans="1:60">
      <c r="B1" s="50" t="s">
        <v>30</v>
      </c>
      <c r="C1" s="51"/>
      <c r="D1" s="51"/>
      <c r="E1" s="51"/>
      <c r="F1" s="52"/>
      <c r="G1" s="7"/>
      <c r="H1" s="50" t="s">
        <v>31</v>
      </c>
      <c r="I1" s="51"/>
      <c r="J1" s="51"/>
      <c r="K1" s="51"/>
      <c r="L1" s="52"/>
      <c r="N1" s="50" t="s">
        <v>32</v>
      </c>
      <c r="O1" s="51"/>
      <c r="P1" s="51"/>
      <c r="Q1" s="51"/>
      <c r="R1" s="52"/>
      <c r="T1" s="50" t="s">
        <v>35</v>
      </c>
      <c r="U1" s="51"/>
      <c r="V1" s="51"/>
      <c r="W1" s="51"/>
      <c r="X1" s="52"/>
      <c r="Z1" s="50" t="s">
        <v>36</v>
      </c>
      <c r="AA1" s="51"/>
      <c r="AB1" s="51"/>
      <c r="AC1" s="51"/>
      <c r="AD1" s="52"/>
      <c r="AF1" s="50" t="s">
        <v>37</v>
      </c>
      <c r="AG1" s="51"/>
      <c r="AH1" s="51"/>
      <c r="AI1" s="51"/>
      <c r="AJ1" s="52"/>
      <c r="AL1" s="50" t="s">
        <v>38</v>
      </c>
      <c r="AM1" s="51"/>
      <c r="AN1" s="51"/>
      <c r="AO1" s="51"/>
      <c r="AP1" s="52"/>
      <c r="AR1" s="50" t="s">
        <v>39</v>
      </c>
      <c r="AS1" s="51"/>
      <c r="AT1" s="51"/>
      <c r="AU1" s="51"/>
      <c r="AV1" s="52"/>
      <c r="AX1" s="50" t="s">
        <v>40</v>
      </c>
      <c r="AY1" s="51"/>
      <c r="AZ1" s="51"/>
      <c r="BA1" s="51"/>
      <c r="BB1" s="52"/>
      <c r="BD1" s="50" t="s">
        <v>41</v>
      </c>
      <c r="BE1" s="51"/>
      <c r="BF1" s="51"/>
      <c r="BG1" s="51"/>
      <c r="BH1" s="52"/>
    </row>
    <row r="2" spans="1:60">
      <c r="B2" s="19">
        <v>2015</v>
      </c>
      <c r="C2" s="4">
        <v>2016</v>
      </c>
      <c r="D2" s="4">
        <v>2017</v>
      </c>
      <c r="E2" s="4">
        <v>2018</v>
      </c>
      <c r="F2" s="20">
        <v>2019</v>
      </c>
      <c r="G2" s="7"/>
      <c r="H2" s="19">
        <v>2015</v>
      </c>
      <c r="I2" s="4">
        <v>2016</v>
      </c>
      <c r="J2" s="4">
        <v>2017</v>
      </c>
      <c r="K2" s="4">
        <v>2018</v>
      </c>
      <c r="L2" s="20">
        <v>2019</v>
      </c>
      <c r="N2" s="19">
        <v>2015</v>
      </c>
      <c r="O2" s="4">
        <v>2016</v>
      </c>
      <c r="P2" s="4">
        <v>2017</v>
      </c>
      <c r="Q2" s="4">
        <v>2018</v>
      </c>
      <c r="R2" s="20">
        <v>2019</v>
      </c>
      <c r="T2" s="19">
        <v>2015</v>
      </c>
      <c r="U2" s="4">
        <v>2016</v>
      </c>
      <c r="V2" s="4">
        <v>2017</v>
      </c>
      <c r="W2" s="4">
        <v>2018</v>
      </c>
      <c r="X2" s="20">
        <v>2019</v>
      </c>
      <c r="Z2" s="19">
        <v>2015</v>
      </c>
      <c r="AA2" s="4">
        <v>2016</v>
      </c>
      <c r="AB2" s="4">
        <v>2017</v>
      </c>
      <c r="AC2" s="4">
        <v>2018</v>
      </c>
      <c r="AD2" s="20">
        <v>2019</v>
      </c>
      <c r="AF2" s="19">
        <v>2015</v>
      </c>
      <c r="AG2" s="4">
        <v>2016</v>
      </c>
      <c r="AH2" s="4">
        <v>2017</v>
      </c>
      <c r="AI2" s="4">
        <v>2018</v>
      </c>
      <c r="AJ2" s="20">
        <v>2019</v>
      </c>
      <c r="AL2" s="19">
        <v>2015</v>
      </c>
      <c r="AM2" s="4">
        <v>2016</v>
      </c>
      <c r="AN2" s="4">
        <v>2017</v>
      </c>
      <c r="AO2" s="4">
        <v>2018</v>
      </c>
      <c r="AP2" s="20">
        <v>2019</v>
      </c>
      <c r="AR2" s="19">
        <v>2015</v>
      </c>
      <c r="AS2" s="4">
        <v>2016</v>
      </c>
      <c r="AT2" s="4">
        <v>2017</v>
      </c>
      <c r="AU2" s="4">
        <v>2018</v>
      </c>
      <c r="AV2" s="20">
        <v>2019</v>
      </c>
      <c r="AX2" s="19">
        <v>2015</v>
      </c>
      <c r="AY2" s="4">
        <v>2016</v>
      </c>
      <c r="AZ2" s="4">
        <v>2017</v>
      </c>
      <c r="BA2" s="4">
        <v>2018</v>
      </c>
      <c r="BB2" s="20">
        <v>2019</v>
      </c>
      <c r="BD2" s="19">
        <v>2015</v>
      </c>
      <c r="BE2" s="4">
        <v>2016</v>
      </c>
      <c r="BF2" s="4">
        <v>2017</v>
      </c>
      <c r="BG2" s="4">
        <v>2018</v>
      </c>
      <c r="BH2" s="20">
        <v>2019</v>
      </c>
    </row>
    <row r="3" spans="1:60">
      <c r="A3" t="s">
        <v>4</v>
      </c>
      <c r="B3" s="24">
        <v>11797.16</v>
      </c>
      <c r="C3" s="5">
        <v>12523.39</v>
      </c>
      <c r="D3" s="5">
        <v>14200.72</v>
      </c>
      <c r="E3" s="5">
        <v>14801.62</v>
      </c>
      <c r="F3" s="23">
        <v>15657.55</v>
      </c>
      <c r="G3" s="8"/>
      <c r="H3" s="24">
        <v>9461.4</v>
      </c>
      <c r="I3" s="5">
        <v>22932.22</v>
      </c>
      <c r="J3" s="5">
        <v>25292.55</v>
      </c>
      <c r="K3" s="5">
        <v>26040.94</v>
      </c>
      <c r="L3" s="23">
        <v>27103.55</v>
      </c>
      <c r="N3" s="24">
        <v>3209.89</v>
      </c>
      <c r="O3" s="5">
        <v>3761.59</v>
      </c>
      <c r="P3" s="5">
        <v>4981.21</v>
      </c>
      <c r="Q3" s="5">
        <v>5938.93</v>
      </c>
      <c r="R3" s="23">
        <v>6548.73</v>
      </c>
      <c r="T3" s="24">
        <v>5060.3999999999996</v>
      </c>
      <c r="U3" s="5">
        <v>5534.75</v>
      </c>
      <c r="V3" s="5">
        <v>5860.86</v>
      </c>
      <c r="W3" s="5">
        <v>5432.26</v>
      </c>
      <c r="X3" s="23">
        <v>5770.37</v>
      </c>
      <c r="Z3" s="24">
        <v>3407.22</v>
      </c>
      <c r="AA3" s="5">
        <v>4368.7700000000004</v>
      </c>
      <c r="AB3" s="5">
        <v>4653.99</v>
      </c>
      <c r="AC3" s="5">
        <v>5020.47</v>
      </c>
      <c r="AD3" s="23">
        <v>5258.68</v>
      </c>
      <c r="AF3" s="24">
        <v>2315.54</v>
      </c>
      <c r="AG3" s="5">
        <v>2954.88</v>
      </c>
      <c r="AH3" s="5">
        <v>3288.6</v>
      </c>
      <c r="AI3" s="5">
        <v>3859.74</v>
      </c>
      <c r="AJ3" s="23">
        <v>4316.3100000000004</v>
      </c>
      <c r="AL3" s="24">
        <v>5654.43</v>
      </c>
      <c r="AM3" s="5">
        <v>5758.92</v>
      </c>
      <c r="AN3" s="5">
        <v>5563.18</v>
      </c>
      <c r="AO3" s="5">
        <v>5642.19</v>
      </c>
      <c r="AP3" s="23">
        <v>6194.42</v>
      </c>
      <c r="AR3" s="24">
        <v>6453.57</v>
      </c>
      <c r="AS3" s="5">
        <v>6189.96</v>
      </c>
      <c r="AT3" s="5">
        <v>9661.66</v>
      </c>
      <c r="AU3" s="5">
        <v>10159.530000000001</v>
      </c>
      <c r="AV3" s="23">
        <v>12804.41</v>
      </c>
      <c r="AX3" s="24">
        <v>24339.98</v>
      </c>
      <c r="AY3" s="5">
        <v>28391.59</v>
      </c>
      <c r="AZ3" s="5">
        <v>28645.93</v>
      </c>
      <c r="BA3" s="5">
        <v>31872.45</v>
      </c>
      <c r="BB3" s="23">
        <v>37379.199999999997</v>
      </c>
      <c r="BD3" s="24">
        <v>3514.12</v>
      </c>
      <c r="BE3" s="5">
        <v>7262.15</v>
      </c>
      <c r="BF3" s="5">
        <v>8340</v>
      </c>
      <c r="BG3" s="5">
        <v>8827</v>
      </c>
      <c r="BH3" s="23">
        <v>9484</v>
      </c>
    </row>
    <row r="4" spans="1:60">
      <c r="A4" t="s">
        <v>5</v>
      </c>
      <c r="B4" s="24">
        <v>119.78</v>
      </c>
      <c r="C4" s="5">
        <v>122.81</v>
      </c>
      <c r="D4" s="5">
        <v>128.86000000000001</v>
      </c>
      <c r="E4" s="5">
        <v>142.66</v>
      </c>
      <c r="F4" s="23">
        <v>318.43</v>
      </c>
      <c r="G4" s="8"/>
      <c r="H4" s="24">
        <v>358.19</v>
      </c>
      <c r="I4" s="5">
        <v>467.85</v>
      </c>
      <c r="J4" s="5">
        <v>322.61</v>
      </c>
      <c r="K4" s="5">
        <v>371.44</v>
      </c>
      <c r="L4" s="23">
        <v>580.74</v>
      </c>
      <c r="N4" s="24">
        <v>156.07</v>
      </c>
      <c r="O4" s="5">
        <v>177.38</v>
      </c>
      <c r="P4" s="5">
        <v>145.86000000000001</v>
      </c>
      <c r="Q4" s="5">
        <v>74.010000000000005</v>
      </c>
      <c r="R4" s="23">
        <v>78.47</v>
      </c>
      <c r="T4" s="24">
        <v>22.44</v>
      </c>
      <c r="U4" s="5">
        <v>24.69</v>
      </c>
      <c r="V4" s="5">
        <v>19.28</v>
      </c>
      <c r="W4" s="5">
        <v>24.5</v>
      </c>
      <c r="X4" s="23">
        <v>39.229999999999997</v>
      </c>
      <c r="Z4" s="24">
        <v>51.45</v>
      </c>
      <c r="AA4" s="5">
        <v>49.8</v>
      </c>
      <c r="AB4" s="5">
        <v>98.43</v>
      </c>
      <c r="AC4" s="5">
        <v>128.13</v>
      </c>
      <c r="AD4" s="23">
        <v>80.37</v>
      </c>
      <c r="AF4" s="24">
        <v>27.97</v>
      </c>
      <c r="AG4" s="5">
        <v>72.33</v>
      </c>
      <c r="AH4" s="5">
        <v>125.09</v>
      </c>
      <c r="AI4" s="5">
        <v>69.010000000000005</v>
      </c>
      <c r="AJ4" s="23">
        <v>58.05</v>
      </c>
      <c r="AL4" s="24">
        <v>35.71</v>
      </c>
      <c r="AM4" s="5">
        <v>152.31</v>
      </c>
      <c r="AN4" s="5">
        <v>91.97</v>
      </c>
      <c r="AO4" s="5">
        <v>65.8</v>
      </c>
      <c r="AP4" s="23">
        <v>26.64</v>
      </c>
      <c r="AR4" s="24">
        <v>137.85</v>
      </c>
      <c r="AS4" s="5">
        <v>672.68</v>
      </c>
      <c r="AT4" s="5">
        <v>361.77</v>
      </c>
      <c r="AU4" s="5">
        <v>389.05</v>
      </c>
      <c r="AV4" s="23">
        <v>249.76</v>
      </c>
      <c r="AX4" s="24">
        <v>350.08</v>
      </c>
      <c r="AY4" s="5">
        <v>463.8</v>
      </c>
      <c r="AZ4" s="5">
        <v>648.1</v>
      </c>
      <c r="BA4" s="5">
        <v>588.57000000000005</v>
      </c>
      <c r="BB4" s="23">
        <v>438.07</v>
      </c>
      <c r="BD4" s="24">
        <v>93.34</v>
      </c>
      <c r="BE4" s="5">
        <v>229.49</v>
      </c>
      <c r="BF4" s="5">
        <v>296</v>
      </c>
      <c r="BG4" s="5">
        <v>274</v>
      </c>
      <c r="BH4" s="23">
        <v>244</v>
      </c>
    </row>
    <row r="5" spans="1:60">
      <c r="A5" s="27" t="s">
        <v>27</v>
      </c>
      <c r="B5" s="21">
        <f t="shared" ref="B5:E5" si="0">B3+B4</f>
        <v>11916.94</v>
      </c>
      <c r="C5" s="6">
        <f t="shared" si="0"/>
        <v>12646.199999999999</v>
      </c>
      <c r="D5" s="6">
        <f t="shared" si="0"/>
        <v>14329.58</v>
      </c>
      <c r="E5" s="6">
        <f t="shared" si="0"/>
        <v>14944.28</v>
      </c>
      <c r="F5" s="22">
        <f>F3+F4</f>
        <v>15975.98</v>
      </c>
      <c r="G5" s="9"/>
      <c r="H5" s="21">
        <f t="shared" ref="H5:K5" si="1">H3+H4</f>
        <v>9819.59</v>
      </c>
      <c r="I5" s="6">
        <f t="shared" si="1"/>
        <v>23400.07</v>
      </c>
      <c r="J5" s="6">
        <f t="shared" si="1"/>
        <v>25615.16</v>
      </c>
      <c r="K5" s="6">
        <f t="shared" si="1"/>
        <v>26412.379999999997</v>
      </c>
      <c r="L5" s="22">
        <f>L3+L4</f>
        <v>27684.29</v>
      </c>
      <c r="N5" s="21">
        <f t="shared" ref="N5:P5" si="2">N3+N4</f>
        <v>3365.96</v>
      </c>
      <c r="O5" s="6">
        <f t="shared" si="2"/>
        <v>3938.9700000000003</v>
      </c>
      <c r="P5" s="6">
        <f t="shared" si="2"/>
        <v>5127.07</v>
      </c>
      <c r="Q5" s="6">
        <f>Q3+Q4</f>
        <v>6012.9400000000005</v>
      </c>
      <c r="R5" s="22">
        <f>R3+R4</f>
        <v>6627.2</v>
      </c>
      <c r="T5" s="21">
        <f t="shared" ref="T5:V5" si="3">T3+T4</f>
        <v>5082.8399999999992</v>
      </c>
      <c r="U5" s="6">
        <f t="shared" si="3"/>
        <v>5559.44</v>
      </c>
      <c r="V5" s="6">
        <f t="shared" si="3"/>
        <v>5880.1399999999994</v>
      </c>
      <c r="W5" s="6">
        <f>W3+W4</f>
        <v>5456.76</v>
      </c>
      <c r="X5" s="22">
        <f>X3+X4</f>
        <v>5809.5999999999995</v>
      </c>
      <c r="Z5" s="21">
        <f t="shared" ref="Z5:AB5" si="4">Z3+Z4</f>
        <v>3458.6699999999996</v>
      </c>
      <c r="AA5" s="6">
        <f t="shared" si="4"/>
        <v>4418.5700000000006</v>
      </c>
      <c r="AB5" s="6">
        <f t="shared" si="4"/>
        <v>4752.42</v>
      </c>
      <c r="AC5" s="6">
        <f>AC3+AC4</f>
        <v>5148.6000000000004</v>
      </c>
      <c r="AD5" s="22">
        <f>AD3+AD4</f>
        <v>5339.05</v>
      </c>
      <c r="AF5" s="21">
        <f t="shared" ref="AF5:AH5" si="5">AF3+AF4</f>
        <v>2343.5099999999998</v>
      </c>
      <c r="AG5" s="6">
        <f t="shared" si="5"/>
        <v>3027.21</v>
      </c>
      <c r="AH5" s="6">
        <f t="shared" si="5"/>
        <v>3413.69</v>
      </c>
      <c r="AI5" s="6">
        <f>AI3+AI4</f>
        <v>3928.75</v>
      </c>
      <c r="AJ5" s="22">
        <f>AJ3+AJ4</f>
        <v>4374.3600000000006</v>
      </c>
      <c r="AL5" s="21">
        <f t="shared" ref="AL5:AN5" si="6">AL3+AL4</f>
        <v>5690.14</v>
      </c>
      <c r="AM5" s="6">
        <f t="shared" si="6"/>
        <v>5911.2300000000005</v>
      </c>
      <c r="AN5" s="6">
        <f t="shared" si="6"/>
        <v>5655.1500000000005</v>
      </c>
      <c r="AO5" s="6">
        <f>AO3+AO4</f>
        <v>5707.99</v>
      </c>
      <c r="AP5" s="22">
        <f>AP3+AP4</f>
        <v>6221.06</v>
      </c>
      <c r="AR5" s="21">
        <f t="shared" ref="AR5:AT5" si="7">AR3+AR4</f>
        <v>6591.42</v>
      </c>
      <c r="AS5" s="6">
        <f t="shared" si="7"/>
        <v>6862.64</v>
      </c>
      <c r="AT5" s="6">
        <f t="shared" si="7"/>
        <v>10023.43</v>
      </c>
      <c r="AU5" s="6">
        <f>AU3+AU4</f>
        <v>10548.58</v>
      </c>
      <c r="AV5" s="22">
        <f>AV3+AV4</f>
        <v>13054.17</v>
      </c>
      <c r="AX5" s="21">
        <f t="shared" ref="AX5:AZ5" si="8">AX3+AX4</f>
        <v>24690.06</v>
      </c>
      <c r="AY5" s="6">
        <f t="shared" si="8"/>
        <v>28855.39</v>
      </c>
      <c r="AZ5" s="6">
        <f t="shared" si="8"/>
        <v>29294.03</v>
      </c>
      <c r="BA5" s="6">
        <f>BA3+BA4</f>
        <v>32461.02</v>
      </c>
      <c r="BB5" s="22">
        <f>BB3+BB4</f>
        <v>37817.269999999997</v>
      </c>
      <c r="BD5" s="21">
        <f t="shared" ref="BD5:BF5" si="9">BD3+BD4</f>
        <v>3607.46</v>
      </c>
      <c r="BE5" s="6">
        <f t="shared" si="9"/>
        <v>7491.6399999999994</v>
      </c>
      <c r="BF5" s="6">
        <f t="shared" si="9"/>
        <v>8636</v>
      </c>
      <c r="BG5" s="6">
        <f>BG3+BG4</f>
        <v>9101</v>
      </c>
      <c r="BH5" s="22">
        <f>BH3+BH4</f>
        <v>9728</v>
      </c>
    </row>
    <row r="6" spans="1:60">
      <c r="B6" s="24"/>
      <c r="C6" s="5"/>
      <c r="D6" s="5"/>
      <c r="E6" s="5"/>
      <c r="F6" s="23"/>
      <c r="H6" s="24"/>
      <c r="I6" s="5"/>
      <c r="J6" s="5"/>
      <c r="K6" s="5"/>
      <c r="L6" s="23"/>
      <c r="N6" s="24"/>
      <c r="O6" s="5"/>
      <c r="P6" s="5"/>
      <c r="Q6" s="5"/>
      <c r="R6" s="23"/>
      <c r="T6" s="24"/>
      <c r="U6" s="5"/>
      <c r="V6" s="5"/>
      <c r="W6" s="5"/>
      <c r="X6" s="23"/>
      <c r="Z6" s="24"/>
      <c r="AA6" s="5"/>
      <c r="AB6" s="5"/>
      <c r="AC6" s="5"/>
      <c r="AD6" s="23"/>
      <c r="AF6" s="24"/>
      <c r="AG6" s="5"/>
      <c r="AH6" s="5"/>
      <c r="AI6" s="5"/>
      <c r="AJ6" s="23"/>
      <c r="AL6" s="24"/>
      <c r="AM6" s="5"/>
      <c r="AN6" s="5"/>
      <c r="AO6" s="5"/>
      <c r="AP6" s="23"/>
      <c r="AR6" s="24"/>
      <c r="AS6" s="5"/>
      <c r="AT6" s="5"/>
      <c r="AU6" s="5"/>
      <c r="AV6" s="23"/>
      <c r="AX6" s="24"/>
      <c r="AY6" s="5"/>
      <c r="AZ6" s="5"/>
      <c r="BA6" s="5"/>
      <c r="BB6" s="23"/>
      <c r="BD6" s="24"/>
      <c r="BE6" s="5"/>
      <c r="BF6" s="5"/>
      <c r="BG6" s="5"/>
      <c r="BH6" s="23"/>
    </row>
    <row r="7" spans="1:60">
      <c r="A7" t="s">
        <v>15</v>
      </c>
      <c r="B7" s="24">
        <v>765.53</v>
      </c>
      <c r="C7" s="5">
        <v>885.31</v>
      </c>
      <c r="D7" s="5">
        <v>1310.06</v>
      </c>
      <c r="E7" s="5">
        <v>1510.11</v>
      </c>
      <c r="F7" s="23">
        <v>2052.52</v>
      </c>
      <c r="G7" s="8"/>
      <c r="H7" s="24">
        <v>1172.21</v>
      </c>
      <c r="I7" s="5">
        <v>2007.84</v>
      </c>
      <c r="J7" s="5">
        <v>2767.73</v>
      </c>
      <c r="K7" s="5">
        <v>2918.54</v>
      </c>
      <c r="L7" s="23">
        <v>3875.31</v>
      </c>
      <c r="N7" s="24">
        <v>212.64</v>
      </c>
      <c r="O7" s="5">
        <v>200.95</v>
      </c>
      <c r="P7" s="5">
        <v>230.29</v>
      </c>
      <c r="Q7" s="5">
        <v>159.84</v>
      </c>
      <c r="R7" s="23">
        <v>317.44</v>
      </c>
      <c r="T7" s="24">
        <v>4.34</v>
      </c>
      <c r="U7" s="5">
        <v>163.72</v>
      </c>
      <c r="V7" s="5">
        <v>251.54</v>
      </c>
      <c r="W7" s="5">
        <v>89.74</v>
      </c>
      <c r="X7" s="23">
        <v>49.75</v>
      </c>
      <c r="Z7" s="24">
        <v>144.13999999999999</v>
      </c>
      <c r="AA7" s="5">
        <v>93.64</v>
      </c>
      <c r="AB7" s="5">
        <v>285.61</v>
      </c>
      <c r="AC7" s="5">
        <v>383.21</v>
      </c>
      <c r="AD7" s="23">
        <v>412.43</v>
      </c>
      <c r="AF7" s="24">
        <v>109.47</v>
      </c>
      <c r="AG7" s="5">
        <v>-50.73</v>
      </c>
      <c r="AH7" s="5">
        <v>79.47</v>
      </c>
      <c r="AI7" s="5">
        <v>32.49</v>
      </c>
      <c r="AJ7" s="23">
        <v>48.83</v>
      </c>
      <c r="AL7" s="24">
        <v>-7.2</v>
      </c>
      <c r="AM7" s="5">
        <v>23.72</v>
      </c>
      <c r="AN7" s="5">
        <v>41.72</v>
      </c>
      <c r="AO7" s="5">
        <v>100.66</v>
      </c>
      <c r="AP7" s="23">
        <v>201.21</v>
      </c>
      <c r="AR7" s="24">
        <v>400.8</v>
      </c>
      <c r="AS7" s="5">
        <v>1176.22</v>
      </c>
      <c r="AT7" s="5">
        <v>1530.78</v>
      </c>
      <c r="AU7" s="5">
        <v>1827.13</v>
      </c>
      <c r="AV7" s="23">
        <v>1145.6400000000001</v>
      </c>
      <c r="AX7" s="24">
        <v>2985.63</v>
      </c>
      <c r="AY7" s="5">
        <v>3421.31</v>
      </c>
      <c r="AZ7" s="5">
        <v>3872.05</v>
      </c>
      <c r="BA7" s="5">
        <v>3301.47</v>
      </c>
      <c r="BB7" s="23">
        <v>3538.37</v>
      </c>
      <c r="BD7" s="24">
        <v>-16.23</v>
      </c>
      <c r="BE7" s="5">
        <v>510.04</v>
      </c>
      <c r="BF7" s="5">
        <v>108</v>
      </c>
      <c r="BG7" s="5">
        <v>389</v>
      </c>
      <c r="BH7" s="23">
        <v>339</v>
      </c>
    </row>
    <row r="8" spans="1:60">
      <c r="A8" t="s">
        <v>14</v>
      </c>
      <c r="B8" s="24">
        <v>64.64</v>
      </c>
      <c r="C8" s="5">
        <v>78.67</v>
      </c>
      <c r="D8" s="5">
        <v>98.53</v>
      </c>
      <c r="E8" s="5">
        <v>87.77</v>
      </c>
      <c r="F8" s="23">
        <v>86.27</v>
      </c>
      <c r="G8" s="11"/>
      <c r="H8" s="24">
        <v>91.79</v>
      </c>
      <c r="I8" s="5">
        <v>152.99</v>
      </c>
      <c r="J8" s="5">
        <v>205.78</v>
      </c>
      <c r="K8" s="5">
        <v>170.5</v>
      </c>
      <c r="L8" s="23">
        <v>169.87</v>
      </c>
      <c r="N8" s="24">
        <v>78.37</v>
      </c>
      <c r="O8" s="5">
        <v>82.26</v>
      </c>
      <c r="P8" s="5">
        <v>276.77999999999997</v>
      </c>
      <c r="Q8" s="5">
        <v>377.64</v>
      </c>
      <c r="R8" s="23">
        <v>370.52</v>
      </c>
      <c r="T8" s="24">
        <v>478.05</v>
      </c>
      <c r="U8" s="5">
        <v>439.58</v>
      </c>
      <c r="V8" s="5">
        <v>379.96</v>
      </c>
      <c r="W8" s="5">
        <v>364.75</v>
      </c>
      <c r="X8" s="23">
        <v>350.41</v>
      </c>
      <c r="Z8" s="24">
        <v>229.1</v>
      </c>
      <c r="AA8" s="5">
        <v>304.92</v>
      </c>
      <c r="AB8" s="5">
        <v>295.13</v>
      </c>
      <c r="AC8" s="5">
        <v>276.98</v>
      </c>
      <c r="AD8" s="23">
        <v>254.23</v>
      </c>
      <c r="AF8" s="24">
        <v>94.48</v>
      </c>
      <c r="AG8" s="5">
        <v>222.16</v>
      </c>
      <c r="AH8" s="5">
        <v>244.35</v>
      </c>
      <c r="AI8" s="5">
        <v>263.7</v>
      </c>
      <c r="AJ8" s="23">
        <v>255.47</v>
      </c>
      <c r="AL8" s="24">
        <v>291.94</v>
      </c>
      <c r="AM8" s="5">
        <v>281.39</v>
      </c>
      <c r="AN8" s="5">
        <v>216.57</v>
      </c>
      <c r="AO8" s="5">
        <v>227.03</v>
      </c>
      <c r="AP8" s="23">
        <v>219.55</v>
      </c>
      <c r="AR8" s="24">
        <v>120.63</v>
      </c>
      <c r="AS8" s="5">
        <v>75.77</v>
      </c>
      <c r="AT8" s="5">
        <v>129.41999999999999</v>
      </c>
      <c r="AU8" s="5">
        <v>135.27000000000001</v>
      </c>
      <c r="AV8" s="23">
        <v>247.86</v>
      </c>
      <c r="AX8" s="24">
        <v>586.51</v>
      </c>
      <c r="AY8" s="5">
        <v>566.29999999999995</v>
      </c>
      <c r="AZ8" s="5">
        <v>640.1</v>
      </c>
      <c r="BA8" s="5">
        <v>1237.5999999999999</v>
      </c>
      <c r="BB8" s="23">
        <v>1548.57</v>
      </c>
      <c r="BD8" s="24">
        <v>434.38</v>
      </c>
      <c r="BE8" s="5">
        <v>730.19</v>
      </c>
      <c r="BF8" s="5">
        <v>856</v>
      </c>
      <c r="BG8" s="5">
        <v>601</v>
      </c>
      <c r="BH8" s="23">
        <v>504</v>
      </c>
    </row>
    <row r="9" spans="1:60">
      <c r="A9" s="27" t="s">
        <v>6</v>
      </c>
      <c r="B9" s="21">
        <f>B7+B8</f>
        <v>830.17</v>
      </c>
      <c r="C9" s="6">
        <f t="shared" ref="C9:F9" si="10">C7+C8</f>
        <v>963.9799999999999</v>
      </c>
      <c r="D9" s="6">
        <f t="shared" si="10"/>
        <v>1408.59</v>
      </c>
      <c r="E9" s="6">
        <f t="shared" si="10"/>
        <v>1597.8799999999999</v>
      </c>
      <c r="F9" s="22">
        <f t="shared" si="10"/>
        <v>2138.79</v>
      </c>
      <c r="G9" s="9"/>
      <c r="H9" s="21">
        <f>H7+H8</f>
        <v>1264</v>
      </c>
      <c r="I9" s="6">
        <f t="shared" ref="I9:L9" si="11">I7+I8</f>
        <v>2160.83</v>
      </c>
      <c r="J9" s="6">
        <f t="shared" si="11"/>
        <v>2973.51</v>
      </c>
      <c r="K9" s="6">
        <f t="shared" si="11"/>
        <v>3089.04</v>
      </c>
      <c r="L9" s="22">
        <f t="shared" si="11"/>
        <v>4045.18</v>
      </c>
      <c r="N9" s="21">
        <f>N7+N8</f>
        <v>291.01</v>
      </c>
      <c r="O9" s="6">
        <f t="shared" ref="O9:R9" si="12">O7+O8</f>
        <v>283.20999999999998</v>
      </c>
      <c r="P9" s="6">
        <f t="shared" si="12"/>
        <v>507.06999999999994</v>
      </c>
      <c r="Q9" s="6">
        <f t="shared" si="12"/>
        <v>537.48</v>
      </c>
      <c r="R9" s="22">
        <f t="shared" si="12"/>
        <v>687.96</v>
      </c>
      <c r="T9" s="21">
        <f>T7+T8</f>
        <v>482.39</v>
      </c>
      <c r="U9" s="6">
        <f t="shared" ref="U9:X9" si="13">U7+U8</f>
        <v>603.29999999999995</v>
      </c>
      <c r="V9" s="6">
        <f t="shared" si="13"/>
        <v>631.5</v>
      </c>
      <c r="W9" s="6">
        <f t="shared" si="13"/>
        <v>454.49</v>
      </c>
      <c r="X9" s="22">
        <f t="shared" si="13"/>
        <v>400.16</v>
      </c>
      <c r="Z9" s="21">
        <f>Z7+Z8</f>
        <v>373.24</v>
      </c>
      <c r="AA9" s="6">
        <f t="shared" ref="AA9:AD9" si="14">AA7+AA8</f>
        <v>398.56</v>
      </c>
      <c r="AB9" s="6">
        <f t="shared" si="14"/>
        <v>580.74</v>
      </c>
      <c r="AC9" s="6">
        <f t="shared" si="14"/>
        <v>660.19</v>
      </c>
      <c r="AD9" s="22">
        <f t="shared" si="14"/>
        <v>666.66</v>
      </c>
      <c r="AF9" s="21">
        <f>AF7+AF8</f>
        <v>203.95</v>
      </c>
      <c r="AG9" s="6">
        <f t="shared" ref="AG9:AJ9" si="15">AG7+AG8</f>
        <v>171.43</v>
      </c>
      <c r="AH9" s="6">
        <f t="shared" si="15"/>
        <v>323.82</v>
      </c>
      <c r="AI9" s="6">
        <f t="shared" si="15"/>
        <v>296.19</v>
      </c>
      <c r="AJ9" s="22">
        <f t="shared" si="15"/>
        <v>304.3</v>
      </c>
      <c r="AL9" s="21">
        <f>AL7+AL8</f>
        <v>284.74</v>
      </c>
      <c r="AM9" s="6">
        <f t="shared" ref="AM9:AP9" si="16">AM7+AM8</f>
        <v>305.11</v>
      </c>
      <c r="AN9" s="6">
        <f t="shared" si="16"/>
        <v>258.28999999999996</v>
      </c>
      <c r="AO9" s="6">
        <f t="shared" si="16"/>
        <v>327.69</v>
      </c>
      <c r="AP9" s="22">
        <f t="shared" si="16"/>
        <v>420.76</v>
      </c>
      <c r="AR9" s="21">
        <f>AR7+AR8</f>
        <v>521.43000000000006</v>
      </c>
      <c r="AS9" s="6">
        <f t="shared" ref="AS9:AV9" si="17">AS7+AS8</f>
        <v>1251.99</v>
      </c>
      <c r="AT9" s="6">
        <f t="shared" si="17"/>
        <v>1660.2</v>
      </c>
      <c r="AU9" s="6">
        <f t="shared" si="17"/>
        <v>1962.4</v>
      </c>
      <c r="AV9" s="22">
        <f t="shared" si="17"/>
        <v>1393.5</v>
      </c>
      <c r="AX9" s="21">
        <f>AX7+AX8</f>
        <v>3572.1400000000003</v>
      </c>
      <c r="AY9" s="6">
        <f t="shared" ref="AY9:BB9" si="18">AY7+AY8</f>
        <v>3987.6099999999997</v>
      </c>
      <c r="AZ9" s="6">
        <f t="shared" si="18"/>
        <v>4512.1500000000005</v>
      </c>
      <c r="BA9" s="6">
        <f t="shared" si="18"/>
        <v>4539.07</v>
      </c>
      <c r="BB9" s="22">
        <f t="shared" si="18"/>
        <v>5086.9399999999996</v>
      </c>
      <c r="BD9" s="21">
        <f>BD7+BD8</f>
        <v>418.15</v>
      </c>
      <c r="BE9" s="6">
        <f t="shared" ref="BE9:BH9" si="19">BE7+BE8</f>
        <v>1240.23</v>
      </c>
      <c r="BF9" s="6">
        <f t="shared" si="19"/>
        <v>964</v>
      </c>
      <c r="BG9" s="6">
        <f t="shared" si="19"/>
        <v>990</v>
      </c>
      <c r="BH9" s="22">
        <f t="shared" si="19"/>
        <v>843</v>
      </c>
    </row>
    <row r="10" spans="1:60">
      <c r="B10" s="24"/>
      <c r="C10" s="5"/>
      <c r="D10" s="5"/>
      <c r="E10" s="5"/>
      <c r="F10" s="23"/>
      <c r="H10" s="24"/>
      <c r="I10" s="5"/>
      <c r="J10" s="5"/>
      <c r="K10" s="5"/>
      <c r="L10" s="23"/>
      <c r="N10" s="24"/>
      <c r="O10" s="5"/>
      <c r="P10" s="5"/>
      <c r="Q10" s="5"/>
      <c r="R10" s="23"/>
      <c r="T10" s="24"/>
      <c r="U10" s="5"/>
      <c r="V10" s="5"/>
      <c r="W10" s="5"/>
      <c r="X10" s="23"/>
      <c r="Z10" s="24"/>
      <c r="AA10" s="5"/>
      <c r="AB10" s="5"/>
      <c r="AC10" s="5"/>
      <c r="AD10" s="23"/>
      <c r="AF10" s="24"/>
      <c r="AG10" s="5"/>
      <c r="AH10" s="5"/>
      <c r="AI10" s="5"/>
      <c r="AJ10" s="23"/>
      <c r="AL10" s="24"/>
      <c r="AM10" s="5"/>
      <c r="AN10" s="5"/>
      <c r="AO10" s="5"/>
      <c r="AP10" s="23"/>
      <c r="AR10" s="24"/>
      <c r="AS10" s="5"/>
      <c r="AT10" s="5"/>
      <c r="AU10" s="5"/>
      <c r="AV10" s="23"/>
      <c r="AX10" s="24"/>
      <c r="AY10" s="5"/>
      <c r="AZ10" s="5"/>
      <c r="BA10" s="5"/>
      <c r="BB10" s="23"/>
      <c r="BD10" s="24"/>
      <c r="BE10" s="5"/>
      <c r="BF10" s="5"/>
      <c r="BG10" s="5"/>
      <c r="BH10" s="23"/>
    </row>
    <row r="11" spans="1:60">
      <c r="A11" s="26" t="s">
        <v>7</v>
      </c>
      <c r="B11" s="24">
        <v>260.54000000000002</v>
      </c>
      <c r="C11" s="5">
        <v>237.66</v>
      </c>
      <c r="D11" s="5">
        <v>352.65</v>
      </c>
      <c r="E11" s="5">
        <v>457.57</v>
      </c>
      <c r="F11" s="23">
        <v>690.2</v>
      </c>
      <c r="G11" s="12"/>
      <c r="H11" s="24">
        <v>334</v>
      </c>
      <c r="I11" s="5">
        <v>663.92</v>
      </c>
      <c r="J11" s="5">
        <v>766.24</v>
      </c>
      <c r="K11" s="5">
        <v>936.69</v>
      </c>
      <c r="L11" s="23">
        <v>1264.7</v>
      </c>
      <c r="N11" s="24">
        <v>29.35</v>
      </c>
      <c r="O11" s="5">
        <v>0.61</v>
      </c>
      <c r="P11" s="5">
        <v>12.93</v>
      </c>
      <c r="Q11" s="5">
        <v>44.59</v>
      </c>
      <c r="R11" s="23">
        <v>84.56</v>
      </c>
      <c r="T11" s="24">
        <v>9.2100000000000009</v>
      </c>
      <c r="U11" s="5">
        <v>63.55</v>
      </c>
      <c r="V11" s="5">
        <v>57.43</v>
      </c>
      <c r="W11" s="5">
        <v>24.42</v>
      </c>
      <c r="X11" s="33">
        <v>35.6</v>
      </c>
      <c r="Z11" s="24">
        <v>33.380000000000003</v>
      </c>
      <c r="AA11" s="5">
        <v>30.6</v>
      </c>
      <c r="AB11" s="5">
        <v>70.47</v>
      </c>
      <c r="AC11" s="5">
        <v>94.13</v>
      </c>
      <c r="AD11" s="33">
        <v>103.74</v>
      </c>
      <c r="AF11" s="24">
        <v>27.24</v>
      </c>
      <c r="AG11" s="30">
        <v>0</v>
      </c>
      <c r="AH11" s="5">
        <v>16.71</v>
      </c>
      <c r="AI11" s="5">
        <v>26.12</v>
      </c>
      <c r="AJ11" s="33">
        <v>27.28</v>
      </c>
      <c r="AL11" s="24">
        <v>-5.42</v>
      </c>
      <c r="AM11" s="5">
        <v>23.51</v>
      </c>
      <c r="AN11" s="5">
        <v>29.88</v>
      </c>
      <c r="AO11" s="5">
        <v>37.39</v>
      </c>
      <c r="AP11" s="33">
        <v>61.75</v>
      </c>
      <c r="AR11" s="24">
        <v>95.81</v>
      </c>
      <c r="AS11" s="5">
        <v>122.14</v>
      </c>
      <c r="AT11" s="5">
        <v>324.13</v>
      </c>
      <c r="AU11" s="5">
        <v>446.27</v>
      </c>
      <c r="AV11" s="33">
        <v>220.56</v>
      </c>
      <c r="AX11" s="24">
        <v>510.78</v>
      </c>
      <c r="AY11" s="5">
        <v>632.95000000000005</v>
      </c>
      <c r="AZ11" s="5">
        <v>816.95</v>
      </c>
      <c r="BA11" s="5">
        <v>718.53</v>
      </c>
      <c r="BB11" s="33">
        <v>754.16</v>
      </c>
      <c r="BD11" s="24">
        <v>46.29</v>
      </c>
      <c r="BE11" s="5">
        <v>220.37</v>
      </c>
      <c r="BF11" s="5">
        <v>74</v>
      </c>
      <c r="BG11" s="5">
        <v>108</v>
      </c>
      <c r="BH11" s="33">
        <v>112</v>
      </c>
    </row>
    <row r="12" spans="1:60">
      <c r="A12" s="26" t="s">
        <v>9</v>
      </c>
      <c r="B12" s="24">
        <f>B11/B7</f>
        <v>0.34033937272216636</v>
      </c>
      <c r="C12" s="5">
        <f>C11/C7</f>
        <v>0.26844834012944618</v>
      </c>
      <c r="D12" s="5">
        <f>D11/D7</f>
        <v>0.26918614414606962</v>
      </c>
      <c r="E12" s="5">
        <f>E11/E7</f>
        <v>0.30300441689678237</v>
      </c>
      <c r="F12" s="23">
        <f>F11/F7</f>
        <v>0.33626956131974356</v>
      </c>
      <c r="G12" s="13"/>
      <c r="H12" s="24">
        <f>H11/H7</f>
        <v>0.28493188080634013</v>
      </c>
      <c r="I12" s="5">
        <f>I11/I7</f>
        <v>0.33066379791218425</v>
      </c>
      <c r="J12" s="5">
        <f>J11/J7</f>
        <v>0.27684781391248425</v>
      </c>
      <c r="K12" s="5">
        <f>K11/K7</f>
        <v>0.32094471893480991</v>
      </c>
      <c r="L12" s="23">
        <f>L11/L7</f>
        <v>0.32634808570153101</v>
      </c>
      <c r="N12" s="24">
        <f>N11/N7</f>
        <v>0.13802671181339354</v>
      </c>
      <c r="O12" s="5">
        <f>O11/O7</f>
        <v>3.0355809902960938E-3</v>
      </c>
      <c r="P12" s="5">
        <f>P11/P7</f>
        <v>5.614659776803161E-2</v>
      </c>
      <c r="Q12" s="5">
        <f>Q11/Q7</f>
        <v>0.2789664664664665</v>
      </c>
      <c r="R12" s="23">
        <f>R11/R7</f>
        <v>0.26638104838709681</v>
      </c>
      <c r="T12" s="24">
        <f>T11/T7</f>
        <v>2.1221198156682028</v>
      </c>
      <c r="U12" s="5">
        <f>U11/U7</f>
        <v>0.38816271683361836</v>
      </c>
      <c r="V12" s="5">
        <f>V11/V7</f>
        <v>0.22831358829609605</v>
      </c>
      <c r="W12" s="5">
        <f>W11/W7</f>
        <v>0.27211945620681971</v>
      </c>
      <c r="X12" s="33">
        <f>X11/X7</f>
        <v>0.71557788944723622</v>
      </c>
      <c r="Z12" s="24">
        <f>Z11/Z7</f>
        <v>0.23158040793672821</v>
      </c>
      <c r="AA12" s="5">
        <f>AA11/AA7</f>
        <v>0.32678342588637338</v>
      </c>
      <c r="AB12" s="5">
        <f>AB11/AB7</f>
        <v>0.24673505829627812</v>
      </c>
      <c r="AC12" s="5">
        <f>AC11/AC7</f>
        <v>0.24563555230813391</v>
      </c>
      <c r="AD12" s="33">
        <f>AD11/AD7</f>
        <v>0.25153359357951649</v>
      </c>
      <c r="AF12" s="24">
        <f>AF11/AF7</f>
        <v>0.24883529734173745</v>
      </c>
      <c r="AG12" s="30">
        <f>AG11/AG7</f>
        <v>0</v>
      </c>
      <c r="AH12" s="5">
        <f>AH11/AH7</f>
        <v>0.2102680256700642</v>
      </c>
      <c r="AI12" s="5">
        <f>AI11/AI7</f>
        <v>0.80393967374576791</v>
      </c>
      <c r="AJ12" s="33">
        <f>AJ11/AJ7</f>
        <v>0.55867294695883685</v>
      </c>
      <c r="AL12" s="24">
        <f>AL11/AL7</f>
        <v>0.75277777777777777</v>
      </c>
      <c r="AM12" s="5">
        <f>AM11/AM7</f>
        <v>0.99114671163575052</v>
      </c>
      <c r="AN12" s="5">
        <f>AN11/AN7</f>
        <v>0.71620325982742095</v>
      </c>
      <c r="AO12" s="5">
        <f>AO11/AO7</f>
        <v>0.37144844029405921</v>
      </c>
      <c r="AP12" s="33">
        <f>AP11/AP7</f>
        <v>0.3068932955618508</v>
      </c>
      <c r="AR12" s="24">
        <f>AR11/AR7</f>
        <v>0.23904690618762475</v>
      </c>
      <c r="AS12" s="5">
        <f>AS11/AS7</f>
        <v>0.10384111815816768</v>
      </c>
      <c r="AT12" s="5">
        <f>AT11/AT7</f>
        <v>0.21174172644011549</v>
      </c>
      <c r="AU12" s="5">
        <f>AU11/AU7</f>
        <v>0.2442464411399298</v>
      </c>
      <c r="AV12" s="33">
        <f>AV11/AV7</f>
        <v>0.19252121085157639</v>
      </c>
      <c r="AX12" s="24">
        <f>AX11/AX7</f>
        <v>0.17107947066448287</v>
      </c>
      <c r="AY12" s="5">
        <f>AY11/AY7</f>
        <v>0.18500223598563126</v>
      </c>
      <c r="AZ12" s="5">
        <f>AZ11/AZ7</f>
        <v>0.21098642837773274</v>
      </c>
      <c r="BA12" s="5">
        <f>BA11/BA7</f>
        <v>0.21763941516960628</v>
      </c>
      <c r="BB12" s="33">
        <f>BB11/BB7</f>
        <v>0.21313768769235553</v>
      </c>
      <c r="BD12" s="24">
        <f>BD11/BD7</f>
        <v>-2.8521256931608132</v>
      </c>
      <c r="BE12" s="5">
        <f>BE11/BE7</f>
        <v>0.43206415183122893</v>
      </c>
      <c r="BF12" s="5">
        <f>BF11/BF7</f>
        <v>0.68518518518518523</v>
      </c>
      <c r="BG12" s="5">
        <f>BG11/BG7</f>
        <v>0.27763496143958871</v>
      </c>
      <c r="BH12" s="33">
        <f>BH11/BH7</f>
        <v>0.3303834808259587</v>
      </c>
    </row>
    <row r="13" spans="1:60">
      <c r="B13" s="24"/>
      <c r="C13" s="5"/>
      <c r="D13" s="5"/>
      <c r="E13" s="5"/>
      <c r="F13" s="23"/>
      <c r="H13" s="24"/>
      <c r="I13" s="5"/>
      <c r="J13" s="5"/>
      <c r="K13" s="5"/>
      <c r="L13" s="23"/>
      <c r="N13" s="24"/>
      <c r="O13" s="5"/>
      <c r="P13" s="5"/>
      <c r="Q13" s="5"/>
      <c r="R13" s="23"/>
      <c r="T13" s="24"/>
      <c r="U13" s="5"/>
      <c r="V13" s="5"/>
      <c r="W13" s="5"/>
      <c r="X13" s="23"/>
      <c r="Z13" s="24"/>
      <c r="AA13" s="5"/>
      <c r="AB13" s="5"/>
      <c r="AC13" s="5"/>
      <c r="AD13" s="23"/>
      <c r="AF13" s="24"/>
      <c r="AG13" s="5"/>
      <c r="AH13" s="5"/>
      <c r="AI13" s="5"/>
      <c r="AJ13" s="23"/>
      <c r="AL13" s="24"/>
      <c r="AM13" s="5"/>
      <c r="AN13" s="5"/>
      <c r="AO13" s="5"/>
      <c r="AP13" s="23"/>
      <c r="AR13" s="24"/>
      <c r="AS13" s="5"/>
      <c r="AT13" s="5"/>
      <c r="AU13" s="5"/>
      <c r="AV13" s="23"/>
      <c r="AX13" s="24"/>
      <c r="AY13" s="5"/>
      <c r="AZ13" s="5"/>
      <c r="BA13" s="5"/>
      <c r="BB13" s="23"/>
      <c r="BD13" s="24"/>
      <c r="BE13" s="5"/>
      <c r="BF13" s="5"/>
      <c r="BG13" s="5"/>
      <c r="BH13" s="23"/>
    </row>
    <row r="14" spans="1:60">
      <c r="A14" s="27" t="s">
        <v>8</v>
      </c>
      <c r="B14" s="21">
        <v>575.54999999999995</v>
      </c>
      <c r="C14" s="6">
        <v>658.42</v>
      </c>
      <c r="D14" s="6">
        <v>924.51</v>
      </c>
      <c r="E14" s="6">
        <v>1520.62</v>
      </c>
      <c r="F14" s="22">
        <v>1377.54</v>
      </c>
      <c r="G14" s="14"/>
      <c r="H14" s="21">
        <v>807.56</v>
      </c>
      <c r="I14" s="6">
        <v>1434.07</v>
      </c>
      <c r="J14" s="6">
        <v>1944.88</v>
      </c>
      <c r="K14" s="6">
        <v>2972.69</v>
      </c>
      <c r="L14" s="22">
        <v>2783.16</v>
      </c>
      <c r="N14" s="21">
        <v>175.23</v>
      </c>
      <c r="O14" s="6">
        <v>167.73</v>
      </c>
      <c r="P14" s="6">
        <v>219.47</v>
      </c>
      <c r="Q14" s="6">
        <v>153.94999999999999</v>
      </c>
      <c r="R14" s="22">
        <v>255.7</v>
      </c>
      <c r="T14" s="21">
        <v>-1.18</v>
      </c>
      <c r="U14" s="6">
        <v>116.3</v>
      </c>
      <c r="V14" s="6">
        <v>157.54</v>
      </c>
      <c r="W14" s="6">
        <v>70.489999999999995</v>
      </c>
      <c r="X14" s="22">
        <v>25.26</v>
      </c>
      <c r="Z14" s="21">
        <v>141.91</v>
      </c>
      <c r="AA14" s="6">
        <v>54.83</v>
      </c>
      <c r="AB14" s="6">
        <v>171.96</v>
      </c>
      <c r="AC14" s="6">
        <v>285.58</v>
      </c>
      <c r="AD14" s="22">
        <v>263.63</v>
      </c>
      <c r="AF14" s="21">
        <v>105.42</v>
      </c>
      <c r="AG14" s="6">
        <v>4.26</v>
      </c>
      <c r="AH14" s="6">
        <v>87.26</v>
      </c>
      <c r="AI14" s="6">
        <v>43.36</v>
      </c>
      <c r="AJ14" s="22">
        <v>40.619999999999997</v>
      </c>
      <c r="AL14" s="21">
        <v>4.82</v>
      </c>
      <c r="AM14" s="6">
        <v>25.26</v>
      </c>
      <c r="AN14" s="6">
        <v>14.25</v>
      </c>
      <c r="AO14" s="6">
        <v>55</v>
      </c>
      <c r="AP14" s="22">
        <v>109.6</v>
      </c>
      <c r="AR14" s="21">
        <v>426.3</v>
      </c>
      <c r="AS14" s="6">
        <v>1143.0999999999999</v>
      </c>
      <c r="AT14" s="6">
        <v>1339.08</v>
      </c>
      <c r="AU14" s="6">
        <v>1384.15</v>
      </c>
      <c r="AV14" s="22">
        <v>1015.05</v>
      </c>
      <c r="AX14" s="21">
        <v>2098.34</v>
      </c>
      <c r="AY14" s="6">
        <v>2479.62</v>
      </c>
      <c r="AZ14" s="6">
        <v>2713.51</v>
      </c>
      <c r="BA14" s="6">
        <v>2224.46</v>
      </c>
      <c r="BB14" s="22">
        <v>2431.59</v>
      </c>
      <c r="BD14" s="21">
        <v>3.05</v>
      </c>
      <c r="BE14" s="6">
        <v>190.01</v>
      </c>
      <c r="BF14" s="6">
        <v>44</v>
      </c>
      <c r="BG14" s="6">
        <v>291</v>
      </c>
      <c r="BH14" s="22">
        <v>349</v>
      </c>
    </row>
    <row r="15" spans="1:60">
      <c r="B15" s="24"/>
      <c r="C15" s="5"/>
      <c r="D15" s="5"/>
      <c r="E15" s="5"/>
      <c r="F15" s="23"/>
      <c r="H15" s="24"/>
      <c r="I15" s="5"/>
      <c r="J15" s="5"/>
      <c r="K15" s="5"/>
      <c r="L15" s="23"/>
      <c r="N15" s="24"/>
      <c r="O15" s="5"/>
      <c r="P15" s="5"/>
      <c r="Q15" s="5"/>
      <c r="R15" s="23"/>
      <c r="T15" s="24"/>
      <c r="U15" s="5"/>
      <c r="V15" s="5"/>
      <c r="W15" s="5"/>
      <c r="X15" s="23"/>
      <c r="Z15" s="24"/>
      <c r="AA15" s="5"/>
      <c r="AB15" s="5"/>
      <c r="AC15" s="5"/>
      <c r="AD15" s="23"/>
      <c r="AF15" s="24"/>
      <c r="AG15" s="5"/>
      <c r="AH15" s="5"/>
      <c r="AI15" s="5"/>
      <c r="AJ15" s="23"/>
      <c r="AL15" s="24"/>
      <c r="AM15" s="5"/>
      <c r="AN15" s="5"/>
      <c r="AO15" s="5"/>
      <c r="AP15" s="23"/>
      <c r="AR15" s="24"/>
      <c r="AS15" s="5"/>
      <c r="AT15" s="5"/>
      <c r="AU15" s="5"/>
      <c r="AV15" s="23"/>
      <c r="AX15" s="24"/>
      <c r="AY15" s="5"/>
      <c r="AZ15" s="5"/>
      <c r="BA15" s="5"/>
      <c r="BB15" s="23"/>
      <c r="BD15" s="24"/>
      <c r="BE15" s="5"/>
      <c r="BF15" s="5"/>
      <c r="BG15" s="5"/>
      <c r="BH15" s="23"/>
    </row>
    <row r="16" spans="1:60">
      <c r="A16" s="27" t="s">
        <v>16</v>
      </c>
      <c r="B16" s="21">
        <v>8423.7900000000009</v>
      </c>
      <c r="C16" s="6">
        <v>8816.2099999999991</v>
      </c>
      <c r="D16" s="6">
        <v>9358.73</v>
      </c>
      <c r="E16" s="6">
        <v>10534.93</v>
      </c>
      <c r="F16" s="22">
        <v>11546.93</v>
      </c>
      <c r="G16" s="9"/>
      <c r="H16" s="21">
        <v>23657.18</v>
      </c>
      <c r="I16" s="6">
        <v>24191.16</v>
      </c>
      <c r="J16" s="6">
        <v>25280.16</v>
      </c>
      <c r="K16" s="6">
        <v>27601.67</v>
      </c>
      <c r="L16" s="22">
        <v>29814.75</v>
      </c>
      <c r="N16" s="21">
        <v>2837.03</v>
      </c>
      <c r="O16" s="6">
        <v>2925.32</v>
      </c>
      <c r="P16" s="6">
        <v>3286.26</v>
      </c>
      <c r="Q16" s="6">
        <v>4279.8500000000004</v>
      </c>
      <c r="R16" s="22">
        <v>4495.26</v>
      </c>
      <c r="T16" s="21">
        <v>4962.0200000000004</v>
      </c>
      <c r="U16" s="6">
        <v>5076.79</v>
      </c>
      <c r="V16" s="6">
        <v>5210.4799999999996</v>
      </c>
      <c r="W16" s="6">
        <v>5309.05</v>
      </c>
      <c r="X16" s="22">
        <v>5300.05</v>
      </c>
      <c r="Z16" s="21">
        <v>1594.71</v>
      </c>
      <c r="AA16" s="6">
        <v>1596.77</v>
      </c>
      <c r="AB16" s="6">
        <v>1714.67</v>
      </c>
      <c r="AC16" s="6">
        <v>1974.86</v>
      </c>
      <c r="AD16" s="22">
        <v>2694.97</v>
      </c>
      <c r="AF16" s="21">
        <v>1355.59</v>
      </c>
      <c r="AG16" s="6">
        <v>1331.2</v>
      </c>
      <c r="AH16" s="6">
        <v>1414.21</v>
      </c>
      <c r="AI16" s="6">
        <v>1444.78</v>
      </c>
      <c r="AJ16" s="22">
        <v>1476.98</v>
      </c>
      <c r="AL16" s="21">
        <v>1157.78</v>
      </c>
      <c r="AM16" s="6">
        <v>1247.06</v>
      </c>
      <c r="AN16" s="6">
        <v>1264.3499999999999</v>
      </c>
      <c r="AO16" s="6">
        <v>1310.53</v>
      </c>
      <c r="AP16" s="22">
        <v>1392.05</v>
      </c>
      <c r="AR16" s="21">
        <v>5862.63</v>
      </c>
      <c r="AS16" s="6">
        <v>6845.42</v>
      </c>
      <c r="AT16" s="6">
        <v>7698</v>
      </c>
      <c r="AU16" s="6">
        <v>8896.66</v>
      </c>
      <c r="AV16" s="22">
        <v>9733.23</v>
      </c>
      <c r="AX16" s="21">
        <v>19737.62</v>
      </c>
      <c r="AY16" s="6">
        <v>21961.08</v>
      </c>
      <c r="AZ16" s="6">
        <v>24401.599999999999</v>
      </c>
      <c r="BA16" s="6">
        <v>26397.18</v>
      </c>
      <c r="BB16" s="22">
        <v>28400.45</v>
      </c>
      <c r="BD16" s="21">
        <v>3814.82</v>
      </c>
      <c r="BE16" s="6">
        <v>4589.28</v>
      </c>
      <c r="BF16" s="6">
        <v>9629</v>
      </c>
      <c r="BG16" s="6">
        <v>10335</v>
      </c>
      <c r="BH16" s="22">
        <v>10639</v>
      </c>
    </row>
    <row r="17" spans="1:60">
      <c r="B17" s="24"/>
      <c r="C17" s="5"/>
      <c r="D17" s="5"/>
      <c r="E17" s="5"/>
      <c r="F17" s="23"/>
      <c r="H17" s="24"/>
      <c r="I17" s="5"/>
      <c r="J17" s="5"/>
      <c r="K17" s="5"/>
      <c r="L17" s="23"/>
      <c r="N17" s="24"/>
      <c r="O17" s="5"/>
      <c r="P17" s="5"/>
      <c r="Q17" s="5"/>
      <c r="R17" s="23"/>
      <c r="T17" s="24"/>
      <c r="U17" s="5"/>
      <c r="V17" s="5"/>
      <c r="W17" s="5"/>
      <c r="X17" s="23"/>
      <c r="Z17" s="24"/>
      <c r="AA17" s="5"/>
      <c r="AB17" s="5"/>
      <c r="AC17" s="5"/>
      <c r="AD17" s="23"/>
      <c r="AF17" s="24"/>
      <c r="AG17" s="5"/>
      <c r="AH17" s="5"/>
      <c r="AI17" s="5"/>
      <c r="AJ17" s="23"/>
      <c r="AL17" s="24"/>
      <c r="AM17" s="5"/>
      <c r="AN17" s="5"/>
      <c r="AO17" s="5"/>
      <c r="AP17" s="23"/>
      <c r="AR17" s="24"/>
      <c r="AS17" s="5"/>
      <c r="AT17" s="5"/>
      <c r="AU17" s="5"/>
      <c r="AV17" s="23"/>
      <c r="AX17" s="24"/>
      <c r="AY17" s="5"/>
      <c r="AZ17" s="5"/>
      <c r="BA17" s="5"/>
      <c r="BB17" s="23"/>
      <c r="BD17" s="24"/>
      <c r="BE17" s="5"/>
      <c r="BF17" s="5"/>
      <c r="BG17" s="5"/>
      <c r="BH17" s="23"/>
    </row>
    <row r="18" spans="1:60">
      <c r="A18" t="s">
        <v>10</v>
      </c>
      <c r="B18" s="32">
        <v>0</v>
      </c>
      <c r="C18" s="30">
        <v>0</v>
      </c>
      <c r="D18" s="30">
        <v>0</v>
      </c>
      <c r="E18" s="30">
        <v>0</v>
      </c>
      <c r="F18" s="29">
        <v>0</v>
      </c>
      <c r="G18" s="8"/>
      <c r="H18" s="24">
        <v>19.96</v>
      </c>
      <c r="I18" s="5">
        <v>15.73</v>
      </c>
      <c r="J18" s="5">
        <v>24.12</v>
      </c>
      <c r="K18" s="5">
        <v>39.68</v>
      </c>
      <c r="L18" s="23">
        <v>35.28</v>
      </c>
      <c r="N18" s="24">
        <v>1093.3599999999999</v>
      </c>
      <c r="O18" s="5">
        <v>789.68</v>
      </c>
      <c r="P18" s="5">
        <v>4049.07</v>
      </c>
      <c r="Q18" s="5">
        <v>3829.77</v>
      </c>
      <c r="R18" s="23">
        <v>3623.21</v>
      </c>
      <c r="T18" s="24">
        <v>2506.8000000000002</v>
      </c>
      <c r="U18" s="5">
        <v>2126.52</v>
      </c>
      <c r="V18" s="5">
        <v>2451.48</v>
      </c>
      <c r="W18" s="5">
        <v>2878.15</v>
      </c>
      <c r="X18" s="23">
        <v>2691.43</v>
      </c>
      <c r="Z18" s="24">
        <v>2723.47</v>
      </c>
      <c r="AA18" s="5">
        <v>2871.06</v>
      </c>
      <c r="AB18" s="5">
        <v>2870.14</v>
      </c>
      <c r="AC18" s="5">
        <v>2574.1</v>
      </c>
      <c r="AD18" s="23">
        <v>2439.7800000000002</v>
      </c>
      <c r="AF18" s="24">
        <v>1487.54</v>
      </c>
      <c r="AG18" s="5">
        <v>1731.68</v>
      </c>
      <c r="AH18" s="5">
        <v>2106.25</v>
      </c>
      <c r="AI18" s="5">
        <v>1847.15</v>
      </c>
      <c r="AJ18" s="23">
        <v>1666.5</v>
      </c>
      <c r="AL18" s="24">
        <v>1633.99</v>
      </c>
      <c r="AM18" s="5">
        <v>1476.93</v>
      </c>
      <c r="AN18" s="5">
        <v>1190.03</v>
      </c>
      <c r="AO18" s="5">
        <v>1151.98</v>
      </c>
      <c r="AP18" s="23">
        <v>1175.1500000000001</v>
      </c>
      <c r="AR18" s="34">
        <v>408.01</v>
      </c>
      <c r="AS18" s="5">
        <v>530.74</v>
      </c>
      <c r="AT18" s="5">
        <v>518.74</v>
      </c>
      <c r="AU18" s="5">
        <v>2208.13</v>
      </c>
      <c r="AV18" s="23">
        <v>2309.04</v>
      </c>
      <c r="AX18" s="34">
        <v>5379.83</v>
      </c>
      <c r="AY18" s="5">
        <v>4896.59</v>
      </c>
      <c r="AZ18" s="5">
        <v>6370.84</v>
      </c>
      <c r="BA18" s="5">
        <v>15863.47</v>
      </c>
      <c r="BB18" s="23">
        <v>19551.16</v>
      </c>
      <c r="BD18" s="34">
        <v>7158.6</v>
      </c>
      <c r="BE18" s="5">
        <v>7518.6</v>
      </c>
      <c r="BF18" s="5">
        <v>6254</v>
      </c>
      <c r="BG18" s="35">
        <v>5459</v>
      </c>
      <c r="BH18" s="23">
        <v>4015</v>
      </c>
    </row>
    <row r="19" spans="1:60">
      <c r="A19" s="26" t="s">
        <v>11</v>
      </c>
      <c r="B19" s="32">
        <v>0</v>
      </c>
      <c r="C19" s="30">
        <v>0</v>
      </c>
      <c r="D19" s="30">
        <v>0</v>
      </c>
      <c r="E19" s="30">
        <v>0</v>
      </c>
      <c r="F19" s="31">
        <v>0</v>
      </c>
      <c r="G19" s="11"/>
      <c r="H19" s="32">
        <v>0</v>
      </c>
      <c r="I19" s="30">
        <v>0</v>
      </c>
      <c r="J19" s="30">
        <v>0</v>
      </c>
      <c r="K19" s="30">
        <v>0</v>
      </c>
      <c r="L19" s="31">
        <v>0</v>
      </c>
      <c r="N19" s="24">
        <v>140.82</v>
      </c>
      <c r="O19" s="5">
        <v>142.75</v>
      </c>
      <c r="P19" s="5">
        <v>21.38</v>
      </c>
      <c r="Q19" s="5">
        <v>65.3</v>
      </c>
      <c r="R19" s="23">
        <v>25.22</v>
      </c>
      <c r="T19" s="24">
        <v>569.15</v>
      </c>
      <c r="U19" s="5">
        <v>558.9</v>
      </c>
      <c r="V19" s="5">
        <v>359.55</v>
      </c>
      <c r="W19" s="5">
        <v>155.97999999999999</v>
      </c>
      <c r="X19" s="23">
        <v>356.29</v>
      </c>
      <c r="Z19" s="24">
        <v>299.24</v>
      </c>
      <c r="AA19" s="5">
        <v>249.35</v>
      </c>
      <c r="AB19" s="5">
        <v>225.93</v>
      </c>
      <c r="AC19" s="5">
        <v>156.46</v>
      </c>
      <c r="AD19" s="23">
        <v>238.15</v>
      </c>
      <c r="AF19" s="24">
        <v>233.05</v>
      </c>
      <c r="AG19" s="5">
        <v>297.75</v>
      </c>
      <c r="AH19" s="5">
        <v>376.25</v>
      </c>
      <c r="AI19" s="5">
        <v>420.29</v>
      </c>
      <c r="AJ19" s="23">
        <v>62.36</v>
      </c>
      <c r="AL19" s="24">
        <v>482.14</v>
      </c>
      <c r="AM19" s="5">
        <v>506.81</v>
      </c>
      <c r="AN19" s="5">
        <v>451.67</v>
      </c>
      <c r="AO19" s="5">
        <v>523.61</v>
      </c>
      <c r="AP19" s="23">
        <v>302.57</v>
      </c>
      <c r="AR19" s="34">
        <v>196.3</v>
      </c>
      <c r="AS19" s="5">
        <v>195.75</v>
      </c>
      <c r="AT19" s="5">
        <v>773.74</v>
      </c>
      <c r="AU19" s="5">
        <v>1185.8599999999999</v>
      </c>
      <c r="AV19" s="23">
        <v>472.67</v>
      </c>
      <c r="AX19" s="34">
        <v>2563.9299999999998</v>
      </c>
      <c r="AY19" s="5">
        <v>2475.79</v>
      </c>
      <c r="AZ19" s="5">
        <v>1079.18</v>
      </c>
      <c r="BA19" s="5">
        <v>2763.44</v>
      </c>
      <c r="BB19" s="23">
        <v>2724.32</v>
      </c>
      <c r="BD19" s="34">
        <v>680.37</v>
      </c>
      <c r="BE19" s="5">
        <v>851.19</v>
      </c>
      <c r="BF19" s="5">
        <v>1233</v>
      </c>
      <c r="BG19" s="35">
        <v>863</v>
      </c>
      <c r="BH19" s="23">
        <v>908</v>
      </c>
    </row>
    <row r="20" spans="1:60">
      <c r="A20" t="s">
        <v>12</v>
      </c>
      <c r="B20" s="32">
        <v>0</v>
      </c>
      <c r="C20" s="30">
        <v>0</v>
      </c>
      <c r="D20" s="30">
        <v>0</v>
      </c>
      <c r="E20" s="30">
        <v>0</v>
      </c>
      <c r="F20" s="31">
        <v>0</v>
      </c>
      <c r="G20" s="15"/>
      <c r="H20" s="24">
        <v>10.06</v>
      </c>
      <c r="I20" s="5">
        <v>13.23</v>
      </c>
      <c r="J20" s="30">
        <v>0</v>
      </c>
      <c r="K20" s="30">
        <v>0</v>
      </c>
      <c r="L20" s="23">
        <v>5.78</v>
      </c>
      <c r="N20" s="24">
        <v>59.56</v>
      </c>
      <c r="O20" s="5">
        <v>348.79</v>
      </c>
      <c r="P20" s="5">
        <v>184.46</v>
      </c>
      <c r="Q20" s="5">
        <v>235.39</v>
      </c>
      <c r="R20" s="23">
        <v>400.73</v>
      </c>
      <c r="T20" s="24">
        <v>524.28</v>
      </c>
      <c r="U20" s="5">
        <v>610.54</v>
      </c>
      <c r="V20" s="5">
        <v>169.7</v>
      </c>
      <c r="W20" s="5">
        <v>163.22999999999999</v>
      </c>
      <c r="X20" s="23">
        <v>405.18</v>
      </c>
      <c r="Z20" s="24">
        <v>198.2</v>
      </c>
      <c r="AA20" s="5">
        <v>202.37</v>
      </c>
      <c r="AB20" s="5">
        <v>221.03</v>
      </c>
      <c r="AC20" s="5">
        <v>209.97</v>
      </c>
      <c r="AD20" s="23">
        <v>295.14999999999998</v>
      </c>
      <c r="AF20" s="24">
        <v>229.01</v>
      </c>
      <c r="AG20" s="5">
        <v>228.93</v>
      </c>
      <c r="AH20" s="5">
        <v>204.25</v>
      </c>
      <c r="AI20" s="5">
        <v>279.06</v>
      </c>
      <c r="AJ20" s="23">
        <v>405.92</v>
      </c>
      <c r="AL20" s="34">
        <v>158.19</v>
      </c>
      <c r="AM20" s="5">
        <v>226.69</v>
      </c>
      <c r="AN20" s="5">
        <v>334.65</v>
      </c>
      <c r="AO20" s="5">
        <v>336.07</v>
      </c>
      <c r="AP20" s="23">
        <v>431.8</v>
      </c>
      <c r="AR20" s="34">
        <v>331.29</v>
      </c>
      <c r="AS20" s="5">
        <v>154.02000000000001</v>
      </c>
      <c r="AT20" s="5">
        <v>0.05</v>
      </c>
      <c r="AU20" s="35">
        <v>7.53</v>
      </c>
      <c r="AV20" s="23">
        <v>19.5</v>
      </c>
      <c r="AX20" s="34">
        <v>2242.94</v>
      </c>
      <c r="AY20" s="5">
        <v>3243.61</v>
      </c>
      <c r="AZ20" s="5">
        <v>1024.47</v>
      </c>
      <c r="BA20" s="35">
        <v>853.31</v>
      </c>
      <c r="BB20" s="23">
        <v>542.87</v>
      </c>
      <c r="BD20" s="34">
        <v>567.82000000000005</v>
      </c>
      <c r="BE20" s="5">
        <v>386.86</v>
      </c>
      <c r="BF20" s="5">
        <v>552</v>
      </c>
      <c r="BG20" s="35">
        <v>944</v>
      </c>
      <c r="BH20" s="23">
        <v>955</v>
      </c>
    </row>
    <row r="21" spans="1:60">
      <c r="A21" s="1" t="s">
        <v>13</v>
      </c>
      <c r="B21" s="37">
        <f>B18+B19+B20</f>
        <v>0</v>
      </c>
      <c r="C21" s="43">
        <f t="shared" ref="C21:F21" si="20">C18+C19+C20</f>
        <v>0</v>
      </c>
      <c r="D21" s="43">
        <f t="shared" si="20"/>
        <v>0</v>
      </c>
      <c r="E21" s="43">
        <v>0</v>
      </c>
      <c r="F21" s="44">
        <f t="shared" si="20"/>
        <v>0</v>
      </c>
      <c r="G21" s="9"/>
      <c r="H21" s="21">
        <f>H18+H19+H20</f>
        <v>30.020000000000003</v>
      </c>
      <c r="I21" s="6">
        <f t="shared" ref="I21:L21" si="21">I18+I19+I20</f>
        <v>28.96</v>
      </c>
      <c r="J21" s="6">
        <f t="shared" si="21"/>
        <v>24.12</v>
      </c>
      <c r="K21" s="6">
        <f t="shared" si="21"/>
        <v>39.68</v>
      </c>
      <c r="L21" s="22">
        <f t="shared" si="21"/>
        <v>41.06</v>
      </c>
      <c r="N21" s="21">
        <f>N18+N19+N20</f>
        <v>1293.7399999999998</v>
      </c>
      <c r="O21" s="6">
        <f t="shared" ref="O21:R21" si="22">O18+O19+O20</f>
        <v>1281.22</v>
      </c>
      <c r="P21" s="6">
        <f t="shared" si="22"/>
        <v>4254.91</v>
      </c>
      <c r="Q21" s="6">
        <f t="shared" si="22"/>
        <v>4130.46</v>
      </c>
      <c r="R21" s="22">
        <f t="shared" si="22"/>
        <v>4049.16</v>
      </c>
      <c r="T21" s="21">
        <f>T18+T19+T20</f>
        <v>3600.2300000000005</v>
      </c>
      <c r="U21" s="6">
        <f t="shared" ref="U21:X21" si="23">U18+U19+U20</f>
        <v>3295.96</v>
      </c>
      <c r="V21" s="6">
        <f t="shared" si="23"/>
        <v>2980.73</v>
      </c>
      <c r="W21" s="6">
        <f t="shared" si="23"/>
        <v>3197.36</v>
      </c>
      <c r="X21" s="22">
        <f t="shared" si="23"/>
        <v>3452.8999999999996</v>
      </c>
      <c r="Z21" s="21">
        <f>Z18+Z19+Z20</f>
        <v>3220.91</v>
      </c>
      <c r="AA21" s="6">
        <f t="shared" ref="AA21:AD21" si="24">AA18+AA19+AA20</f>
        <v>3322.7799999999997</v>
      </c>
      <c r="AB21" s="6">
        <f t="shared" si="24"/>
        <v>3317.1</v>
      </c>
      <c r="AC21" s="6">
        <f t="shared" si="24"/>
        <v>2940.5299999999997</v>
      </c>
      <c r="AD21" s="22">
        <f t="shared" si="24"/>
        <v>2973.0800000000004</v>
      </c>
      <c r="AF21" s="21">
        <f>AF18+AF19+AF20</f>
        <v>1949.6</v>
      </c>
      <c r="AG21" s="6">
        <f t="shared" ref="AG21:AJ21" si="25">AG18+AG19+AG20</f>
        <v>2258.36</v>
      </c>
      <c r="AH21" s="6">
        <f t="shared" si="25"/>
        <v>2686.75</v>
      </c>
      <c r="AI21" s="6">
        <f t="shared" si="25"/>
        <v>2546.5</v>
      </c>
      <c r="AJ21" s="22">
        <f t="shared" si="25"/>
        <v>2134.7799999999997</v>
      </c>
      <c r="AL21" s="21">
        <f>AL18+AL19+AL20</f>
        <v>2274.3200000000002</v>
      </c>
      <c r="AM21" s="6">
        <f t="shared" ref="AM21:AP21" si="26">AM18+AM19+AM20</f>
        <v>2210.4299999999998</v>
      </c>
      <c r="AN21" s="6">
        <f t="shared" si="26"/>
        <v>1976.35</v>
      </c>
      <c r="AO21" s="6">
        <f t="shared" si="26"/>
        <v>2011.66</v>
      </c>
      <c r="AP21" s="22">
        <f t="shared" si="26"/>
        <v>1909.52</v>
      </c>
      <c r="AR21" s="21">
        <f>AR18+AR19+AR20</f>
        <v>935.59999999999991</v>
      </c>
      <c r="AS21" s="6">
        <f t="shared" ref="AS21:AV21" si="27">AS18+AS19+AS20</f>
        <v>880.51</v>
      </c>
      <c r="AT21" s="6">
        <f t="shared" si="27"/>
        <v>1292.53</v>
      </c>
      <c r="AU21" s="6">
        <f t="shared" si="27"/>
        <v>3401.52</v>
      </c>
      <c r="AV21" s="22">
        <f t="shared" si="27"/>
        <v>2801.21</v>
      </c>
      <c r="AX21" s="21">
        <f>AX18+AX19+AX20</f>
        <v>10186.700000000001</v>
      </c>
      <c r="AY21" s="6">
        <f t="shared" ref="AY21:BB21" si="28">AY18+AY19+AY20</f>
        <v>10615.99</v>
      </c>
      <c r="AZ21" s="6">
        <f t="shared" si="28"/>
        <v>8474.49</v>
      </c>
      <c r="BA21" s="6">
        <f t="shared" si="28"/>
        <v>19480.22</v>
      </c>
      <c r="BB21" s="22">
        <f t="shared" si="28"/>
        <v>22818.35</v>
      </c>
      <c r="BD21" s="21">
        <f>BD18+BD19+BD20</f>
        <v>8406.7900000000009</v>
      </c>
      <c r="BE21" s="6">
        <f t="shared" ref="BE21:BH21" si="29">BE18+BE19+BE20</f>
        <v>8756.6500000000015</v>
      </c>
      <c r="BF21" s="6">
        <f t="shared" si="29"/>
        <v>8039</v>
      </c>
      <c r="BG21" s="6">
        <f t="shared" si="29"/>
        <v>7266</v>
      </c>
      <c r="BH21" s="22">
        <f t="shared" si="29"/>
        <v>5878</v>
      </c>
    </row>
    <row r="22" spans="1:60">
      <c r="B22" s="24"/>
      <c r="C22" s="5"/>
      <c r="D22" s="5"/>
      <c r="E22" s="5"/>
      <c r="F22" s="23"/>
      <c r="H22" s="24"/>
      <c r="I22" s="5"/>
      <c r="J22" s="5"/>
      <c r="K22" s="5"/>
      <c r="L22" s="23"/>
      <c r="N22" s="24"/>
      <c r="O22" s="5"/>
      <c r="P22" s="5"/>
      <c r="Q22" s="5"/>
      <c r="R22" s="23"/>
      <c r="T22" s="24"/>
      <c r="U22" s="5"/>
      <c r="V22" s="5"/>
      <c r="W22" s="5"/>
      <c r="X22" s="23"/>
      <c r="Z22" s="24"/>
      <c r="AA22" s="5"/>
      <c r="AB22" s="5"/>
      <c r="AC22" s="5"/>
      <c r="AD22" s="23"/>
      <c r="AF22" s="24"/>
      <c r="AG22" s="5"/>
      <c r="AH22" s="5"/>
      <c r="AI22" s="5"/>
      <c r="AJ22" s="23"/>
      <c r="AL22" s="24"/>
      <c r="AM22" s="5"/>
      <c r="AN22" s="5"/>
      <c r="AO22" s="5"/>
      <c r="AP22" s="23"/>
      <c r="AR22" s="24"/>
      <c r="AS22" s="5"/>
      <c r="AT22" s="5"/>
      <c r="AU22" s="5"/>
      <c r="AV22" s="23"/>
      <c r="AX22" s="24"/>
      <c r="AY22" s="5"/>
      <c r="AZ22" s="5"/>
      <c r="BA22" s="5"/>
      <c r="BB22" s="23"/>
      <c r="BD22" s="24"/>
      <c r="BE22" s="5"/>
      <c r="BF22" s="5"/>
      <c r="BG22" s="5"/>
      <c r="BH22" s="23"/>
    </row>
    <row r="23" spans="1:60">
      <c r="A23" s="1" t="s">
        <v>24</v>
      </c>
      <c r="B23" s="21">
        <v>12799.96</v>
      </c>
      <c r="C23" s="6">
        <v>13393.94</v>
      </c>
      <c r="D23" s="6">
        <v>14845.74</v>
      </c>
      <c r="E23" s="6">
        <v>16055.95</v>
      </c>
      <c r="F23" s="22">
        <v>17135.98</v>
      </c>
      <c r="G23" s="9"/>
      <c r="H23" s="21">
        <v>35090.17</v>
      </c>
      <c r="I23" s="6">
        <v>32823.31</v>
      </c>
      <c r="J23" s="6">
        <v>35512.92</v>
      </c>
      <c r="K23" s="6">
        <v>37340.730000000003</v>
      </c>
      <c r="L23" s="22">
        <v>40182.339999999997</v>
      </c>
      <c r="N23" s="21">
        <v>5101.6899999999996</v>
      </c>
      <c r="O23" s="6">
        <v>5229.32</v>
      </c>
      <c r="P23" s="6">
        <v>9697.81</v>
      </c>
      <c r="Q23" s="6">
        <v>11074.56</v>
      </c>
      <c r="R23" s="22">
        <v>11331.61</v>
      </c>
      <c r="T23" s="21">
        <v>10832.82</v>
      </c>
      <c r="U23" s="6">
        <v>10691.52</v>
      </c>
      <c r="V23" s="6">
        <v>10949.71</v>
      </c>
      <c r="W23" s="6">
        <v>10945.76</v>
      </c>
      <c r="X23" s="22">
        <v>11300.25</v>
      </c>
      <c r="Z23" s="21">
        <v>5966.58</v>
      </c>
      <c r="AA23" s="6">
        <v>6184.86</v>
      </c>
      <c r="AB23" s="6">
        <v>6410.87</v>
      </c>
      <c r="AC23" s="6">
        <v>6456.01</v>
      </c>
      <c r="AD23" s="22">
        <v>7417.72</v>
      </c>
      <c r="AF23" s="21">
        <v>4132.0600000000004</v>
      </c>
      <c r="AG23" s="6">
        <v>4490.8500000000004</v>
      </c>
      <c r="AH23" s="6">
        <v>5131.75</v>
      </c>
      <c r="AI23" s="6">
        <v>5101.08</v>
      </c>
      <c r="AJ23" s="22">
        <v>5065.63</v>
      </c>
      <c r="AL23" s="21">
        <v>4870.07</v>
      </c>
      <c r="AM23" s="6">
        <v>5013.1099999999997</v>
      </c>
      <c r="AN23" s="6">
        <v>4894.1000000000004</v>
      </c>
      <c r="AO23" s="6">
        <v>5166.84</v>
      </c>
      <c r="AP23" s="22">
        <v>5475.85</v>
      </c>
      <c r="AR23" s="21">
        <v>8554.59</v>
      </c>
      <c r="AS23" s="6">
        <v>9463.19</v>
      </c>
      <c r="AT23" s="6">
        <v>11165.98</v>
      </c>
      <c r="AU23" s="6">
        <v>15141.67</v>
      </c>
      <c r="AV23" s="22">
        <v>15493.05</v>
      </c>
      <c r="AX23" s="21">
        <v>38367.800000000003</v>
      </c>
      <c r="AY23" s="6">
        <v>41203.31</v>
      </c>
      <c r="AZ23" s="6">
        <v>42218.9</v>
      </c>
      <c r="BA23" s="6">
        <v>57150.52</v>
      </c>
      <c r="BB23" s="22">
        <v>64535.66</v>
      </c>
      <c r="BD23" s="21">
        <v>16505.349999999999</v>
      </c>
      <c r="BE23" s="6">
        <v>17969.580000000002</v>
      </c>
      <c r="BF23" s="6">
        <v>21262</v>
      </c>
      <c r="BG23" s="6">
        <v>21334</v>
      </c>
      <c r="BH23" s="22">
        <v>20538</v>
      </c>
    </row>
    <row r="24" spans="1:60">
      <c r="A24" s="1"/>
      <c r="B24" s="21"/>
      <c r="C24" s="6"/>
      <c r="D24" s="6"/>
      <c r="E24" s="6"/>
      <c r="F24" s="22"/>
      <c r="G24" s="16"/>
      <c r="H24" s="21"/>
      <c r="I24" s="6"/>
      <c r="J24" s="6"/>
      <c r="K24" s="6"/>
      <c r="L24" s="22"/>
      <c r="N24" s="21"/>
      <c r="O24" s="6"/>
      <c r="P24" s="6"/>
      <c r="Q24" s="6"/>
      <c r="R24" s="22"/>
      <c r="T24" s="21"/>
      <c r="U24" s="6"/>
      <c r="V24" s="6"/>
      <c r="W24" s="6"/>
      <c r="X24" s="22"/>
      <c r="Z24" s="21"/>
      <c r="AA24" s="6"/>
      <c r="AB24" s="6"/>
      <c r="AC24" s="6"/>
      <c r="AD24" s="22"/>
      <c r="AF24" s="21"/>
      <c r="AG24" s="6"/>
      <c r="AH24" s="6"/>
      <c r="AI24" s="6"/>
      <c r="AJ24" s="22"/>
      <c r="AL24" s="21"/>
      <c r="AM24" s="6"/>
      <c r="AN24" s="6"/>
      <c r="AO24" s="6"/>
      <c r="AP24" s="22"/>
      <c r="AR24" s="21"/>
      <c r="AS24" s="6"/>
      <c r="AT24" s="6"/>
      <c r="AU24" s="6"/>
      <c r="AV24" s="22"/>
      <c r="AX24" s="21"/>
      <c r="AY24" s="6"/>
      <c r="AZ24" s="6"/>
      <c r="BA24" s="6"/>
      <c r="BB24" s="22"/>
      <c r="BD24" s="21"/>
      <c r="BE24" s="6"/>
      <c r="BF24" s="6"/>
      <c r="BG24" s="6"/>
      <c r="BH24" s="22"/>
    </row>
    <row r="25" spans="1:60">
      <c r="A25" t="s">
        <v>17</v>
      </c>
      <c r="B25" s="24"/>
      <c r="C25" s="5"/>
      <c r="D25" s="5"/>
      <c r="E25" s="5"/>
      <c r="F25" s="23"/>
      <c r="H25" s="24"/>
      <c r="I25" s="5"/>
      <c r="J25" s="5"/>
      <c r="K25" s="5"/>
      <c r="L25" s="23"/>
      <c r="N25" s="24"/>
      <c r="O25" s="5"/>
      <c r="P25" s="5"/>
      <c r="Q25" s="5"/>
      <c r="R25" s="23"/>
      <c r="T25" s="24"/>
      <c r="U25" s="5"/>
      <c r="V25" s="5"/>
      <c r="W25" s="5"/>
      <c r="X25" s="23"/>
      <c r="Z25" s="24"/>
      <c r="AA25" s="5"/>
      <c r="AB25" s="5"/>
      <c r="AC25" s="5"/>
      <c r="AD25" s="23"/>
      <c r="AF25" s="24"/>
      <c r="AG25" s="5"/>
      <c r="AH25" s="5"/>
      <c r="AI25" s="5"/>
      <c r="AJ25" s="23"/>
      <c r="AL25" s="24"/>
      <c r="AM25" s="5"/>
      <c r="AN25" s="5"/>
      <c r="AO25" s="5"/>
      <c r="AP25" s="23"/>
      <c r="AR25" s="24"/>
      <c r="AS25" s="5"/>
      <c r="AT25" s="5"/>
      <c r="AU25" s="5"/>
      <c r="AV25" s="23"/>
      <c r="AX25" s="24"/>
      <c r="AY25" s="5"/>
      <c r="AZ25" s="5"/>
      <c r="BA25" s="5"/>
      <c r="BB25" s="23"/>
      <c r="BD25" s="24"/>
      <c r="BE25" s="5"/>
      <c r="BF25" s="5"/>
      <c r="BG25" s="5"/>
      <c r="BH25" s="23"/>
    </row>
    <row r="26" spans="1:60">
      <c r="A26" t="s">
        <v>19</v>
      </c>
      <c r="B26" s="24">
        <v>5323.73</v>
      </c>
      <c r="C26" s="5">
        <v>7524.48</v>
      </c>
      <c r="D26" s="5">
        <v>7224.46</v>
      </c>
      <c r="E26" s="5">
        <v>7035.18</v>
      </c>
      <c r="F26" s="23">
        <v>6976.89</v>
      </c>
      <c r="G26" s="15"/>
      <c r="H26" s="24">
        <v>11391.42</v>
      </c>
      <c r="I26" s="5">
        <v>13482.66</v>
      </c>
      <c r="J26" s="5">
        <v>12948.13</v>
      </c>
      <c r="K26" s="5">
        <v>12616.48</v>
      </c>
      <c r="L26" s="23">
        <v>12605.99</v>
      </c>
      <c r="N26" s="24">
        <v>1921.09</v>
      </c>
      <c r="O26" s="5">
        <v>2030.25</v>
      </c>
      <c r="P26" s="5">
        <v>5423.65</v>
      </c>
      <c r="Q26" s="5">
        <v>6372.62</v>
      </c>
      <c r="R26" s="23">
        <v>6293.1</v>
      </c>
      <c r="T26" s="24">
        <v>7056.89</v>
      </c>
      <c r="U26" s="5">
        <v>7435.12</v>
      </c>
      <c r="V26" s="5">
        <v>7212.91</v>
      </c>
      <c r="W26" s="5">
        <v>7017.62</v>
      </c>
      <c r="X26" s="23">
        <v>6885.89</v>
      </c>
      <c r="Z26" s="24">
        <v>4046.73</v>
      </c>
      <c r="AA26" s="5">
        <v>4233.3100000000004</v>
      </c>
      <c r="AB26" s="5">
        <v>4518.3900000000003</v>
      </c>
      <c r="AC26" s="5">
        <v>4419.41</v>
      </c>
      <c r="AD26" s="23">
        <v>4507.3599999999997</v>
      </c>
      <c r="AF26" s="24">
        <v>2630.31</v>
      </c>
      <c r="AG26" s="5">
        <v>2778.3</v>
      </c>
      <c r="AH26" s="5">
        <v>3482.68</v>
      </c>
      <c r="AI26" s="5">
        <v>3554.24</v>
      </c>
      <c r="AJ26" s="23">
        <v>3372.8</v>
      </c>
      <c r="AL26" s="24">
        <v>2466.7399999999998</v>
      </c>
      <c r="AM26" s="5">
        <v>2427.8000000000002</v>
      </c>
      <c r="AN26" s="5">
        <v>2372.4</v>
      </c>
      <c r="AO26" s="5">
        <v>2559.44</v>
      </c>
      <c r="AP26" s="23">
        <v>2580.83</v>
      </c>
      <c r="AR26" s="24">
        <v>2921.19</v>
      </c>
      <c r="AS26" s="5">
        <v>3050.17</v>
      </c>
      <c r="AT26" s="5">
        <v>2586.34</v>
      </c>
      <c r="AU26" s="5">
        <v>3577.11</v>
      </c>
      <c r="AV26" s="23">
        <v>6135.16</v>
      </c>
      <c r="AX26" s="24">
        <v>22220.880000000001</v>
      </c>
      <c r="AY26" s="5">
        <v>23881.82</v>
      </c>
      <c r="AZ26" s="5">
        <v>24431.55</v>
      </c>
      <c r="BA26" s="5">
        <v>35637.589999999997</v>
      </c>
      <c r="BB26" s="23">
        <v>38604.14</v>
      </c>
      <c r="BD26" s="24">
        <v>8027.71</v>
      </c>
      <c r="BE26" s="5">
        <v>9704.9599999999991</v>
      </c>
      <c r="BF26" s="5">
        <v>9450</v>
      </c>
      <c r="BG26" s="5">
        <v>9125</v>
      </c>
      <c r="BH26" s="23">
        <v>9086</v>
      </c>
    </row>
    <row r="27" spans="1:60">
      <c r="A27" t="s">
        <v>20</v>
      </c>
      <c r="B27" s="24">
        <v>15.57</v>
      </c>
      <c r="C27" s="5">
        <v>15.57</v>
      </c>
      <c r="D27" s="5">
        <v>15.57</v>
      </c>
      <c r="E27" s="5">
        <v>15.57</v>
      </c>
      <c r="F27" s="23">
        <v>15.57</v>
      </c>
      <c r="G27" s="15"/>
      <c r="H27" s="24">
        <v>8106.9</v>
      </c>
      <c r="I27" s="5">
        <v>7881.49</v>
      </c>
      <c r="J27" s="5">
        <v>7881.49</v>
      </c>
      <c r="K27" s="5">
        <v>7881.49</v>
      </c>
      <c r="L27" s="23">
        <v>7881.49</v>
      </c>
      <c r="N27" s="24">
        <v>0.15</v>
      </c>
      <c r="O27" s="5">
        <v>0.15</v>
      </c>
      <c r="P27" s="5">
        <v>0.15</v>
      </c>
      <c r="Q27" s="5">
        <v>0.15</v>
      </c>
      <c r="R27" s="23">
        <v>0.03</v>
      </c>
      <c r="T27" s="24">
        <v>22.89</v>
      </c>
      <c r="U27" s="5">
        <v>22.89</v>
      </c>
      <c r="V27" s="5">
        <v>22.89</v>
      </c>
      <c r="W27" s="5">
        <v>102.2</v>
      </c>
      <c r="X27" s="23">
        <v>152.66999999999999</v>
      </c>
      <c r="Z27" s="24">
        <v>1.97</v>
      </c>
      <c r="AA27" s="5">
        <v>1.99</v>
      </c>
      <c r="AB27" s="30">
        <v>0</v>
      </c>
      <c r="AC27" s="30">
        <v>0</v>
      </c>
      <c r="AD27" s="31">
        <v>0</v>
      </c>
      <c r="AF27" s="24">
        <v>74.83</v>
      </c>
      <c r="AG27" s="5">
        <v>71.849999999999994</v>
      </c>
      <c r="AH27" s="5">
        <v>70.510000000000005</v>
      </c>
      <c r="AI27" s="5">
        <v>70.510000000000005</v>
      </c>
      <c r="AJ27" s="23">
        <v>72.319999999999993</v>
      </c>
      <c r="AL27" s="24">
        <v>30.63</v>
      </c>
      <c r="AM27" s="5">
        <v>25.42</v>
      </c>
      <c r="AN27" s="5">
        <v>25.42</v>
      </c>
      <c r="AO27" s="5">
        <v>25.45</v>
      </c>
      <c r="AP27" s="23">
        <v>25.45</v>
      </c>
      <c r="AR27" s="36">
        <v>0</v>
      </c>
      <c r="AS27" s="30">
        <v>0</v>
      </c>
      <c r="AT27" s="30">
        <v>0</v>
      </c>
      <c r="AU27" s="30">
        <v>0</v>
      </c>
      <c r="AV27" s="31">
        <v>0</v>
      </c>
      <c r="AX27" s="34">
        <v>1053.1099999999999</v>
      </c>
      <c r="AY27" s="5">
        <v>1106.24</v>
      </c>
      <c r="AZ27" s="5">
        <v>1085.1099999999999</v>
      </c>
      <c r="BA27" s="5">
        <v>1036.3</v>
      </c>
      <c r="BB27" s="23">
        <v>2847.1</v>
      </c>
      <c r="BD27" s="34">
        <v>1940.84</v>
      </c>
      <c r="BE27" s="5">
        <v>2694.74</v>
      </c>
      <c r="BF27" s="5">
        <v>2906</v>
      </c>
      <c r="BG27" s="5">
        <v>1901</v>
      </c>
      <c r="BH27" s="23">
        <v>1620</v>
      </c>
    </row>
    <row r="28" spans="1:60">
      <c r="A28" t="s">
        <v>21</v>
      </c>
      <c r="B28" s="24">
        <v>25.98</v>
      </c>
      <c r="C28" s="5">
        <v>27.72</v>
      </c>
      <c r="D28" s="5">
        <v>40.03</v>
      </c>
      <c r="E28" s="5">
        <v>37.42</v>
      </c>
      <c r="F28" s="23">
        <v>34.270000000000003</v>
      </c>
      <c r="G28" s="15"/>
      <c r="H28" s="24">
        <v>45.58</v>
      </c>
      <c r="I28" s="5">
        <v>46.18</v>
      </c>
      <c r="J28" s="5">
        <v>68.599999999999994</v>
      </c>
      <c r="K28" s="5">
        <v>137.97</v>
      </c>
      <c r="L28" s="23">
        <v>213.86</v>
      </c>
      <c r="N28" s="32">
        <v>0</v>
      </c>
      <c r="O28" s="30">
        <v>0</v>
      </c>
      <c r="P28" s="5">
        <v>938.16</v>
      </c>
      <c r="Q28" s="5">
        <v>994.9</v>
      </c>
      <c r="R28" s="23">
        <v>970.13</v>
      </c>
      <c r="T28" s="24">
        <v>37.020000000000003</v>
      </c>
      <c r="U28" s="5">
        <v>29.75</v>
      </c>
      <c r="V28" s="5">
        <v>24.04</v>
      </c>
      <c r="W28" s="5">
        <v>26.64</v>
      </c>
      <c r="X28" s="23">
        <v>33.01</v>
      </c>
      <c r="Z28" s="24">
        <f>20.65-Z27</f>
        <v>18.68</v>
      </c>
      <c r="AA28" s="5">
        <f>20.21-AA27</f>
        <v>18.220000000000002</v>
      </c>
      <c r="AB28" s="5">
        <v>23.32</v>
      </c>
      <c r="AC28" s="5">
        <v>23.92</v>
      </c>
      <c r="AD28" s="23">
        <v>29.38</v>
      </c>
      <c r="AF28" s="24">
        <v>1.74</v>
      </c>
      <c r="AG28" s="5">
        <v>1.05</v>
      </c>
      <c r="AH28" s="5">
        <v>1.91</v>
      </c>
      <c r="AI28" s="5">
        <v>1.84</v>
      </c>
      <c r="AJ28" s="23">
        <v>5.15</v>
      </c>
      <c r="AL28" s="24">
        <v>21.68</v>
      </c>
      <c r="AM28" s="5">
        <v>18.88</v>
      </c>
      <c r="AN28" s="5">
        <v>17.649999999999999</v>
      </c>
      <c r="AO28" s="5">
        <v>16.62</v>
      </c>
      <c r="AP28" s="23">
        <v>19.399999999999999</v>
      </c>
      <c r="AR28" s="32">
        <v>0</v>
      </c>
      <c r="AS28" s="30">
        <v>0</v>
      </c>
      <c r="AT28" s="5">
        <v>12.78</v>
      </c>
      <c r="AU28" s="5">
        <v>12.07</v>
      </c>
      <c r="AV28" s="23">
        <v>46.49</v>
      </c>
      <c r="AX28" s="24">
        <v>207.53</v>
      </c>
      <c r="AY28" s="5">
        <v>321.36</v>
      </c>
      <c r="AZ28" s="5">
        <v>387.09</v>
      </c>
      <c r="BA28" s="5">
        <v>3041.41</v>
      </c>
      <c r="BB28" s="23">
        <v>4684.6000000000004</v>
      </c>
      <c r="BD28" s="24">
        <v>18.489999999999998</v>
      </c>
      <c r="BE28" s="5">
        <v>17.190000000000001</v>
      </c>
      <c r="BF28" s="5">
        <v>3160</v>
      </c>
      <c r="BG28" s="5">
        <v>3011</v>
      </c>
      <c r="BH28" s="23">
        <v>2867</v>
      </c>
    </row>
    <row r="29" spans="1:60">
      <c r="A29" t="s">
        <v>22</v>
      </c>
      <c r="B29" s="24">
        <v>1189.43</v>
      </c>
      <c r="C29" s="5">
        <v>1224.6300000000001</v>
      </c>
      <c r="D29" s="5">
        <v>1404.78</v>
      </c>
      <c r="E29" s="5">
        <v>1679.39</v>
      </c>
      <c r="F29" s="23">
        <v>1141.93</v>
      </c>
      <c r="G29" s="15"/>
      <c r="H29" s="24">
        <v>2085.94</v>
      </c>
      <c r="I29" s="5">
        <v>2163.5100000000002</v>
      </c>
      <c r="J29" s="5">
        <v>2458.27</v>
      </c>
      <c r="K29" s="5">
        <v>2957.89</v>
      </c>
      <c r="L29" s="23">
        <v>2096.5</v>
      </c>
      <c r="N29" s="24">
        <v>552.54</v>
      </c>
      <c r="O29" s="5">
        <v>567.4</v>
      </c>
      <c r="P29" s="5">
        <v>630.16999999999996</v>
      </c>
      <c r="Q29" s="5">
        <v>686.96</v>
      </c>
      <c r="R29" s="23">
        <v>783.02</v>
      </c>
      <c r="T29" s="24">
        <v>647.65</v>
      </c>
      <c r="U29" s="5">
        <v>626.4</v>
      </c>
      <c r="V29" s="5">
        <v>773.62</v>
      </c>
      <c r="W29" s="5">
        <v>694.65</v>
      </c>
      <c r="X29" s="23">
        <v>846.75</v>
      </c>
      <c r="Z29" s="24">
        <v>541.47</v>
      </c>
      <c r="AA29" s="5">
        <v>493.1</v>
      </c>
      <c r="AB29" s="5">
        <v>560.89</v>
      </c>
      <c r="AC29" s="5">
        <v>589.79999999999995</v>
      </c>
      <c r="AD29" s="23">
        <v>636.54</v>
      </c>
      <c r="AF29" s="24">
        <v>227.68</v>
      </c>
      <c r="AG29" s="5">
        <v>246.95</v>
      </c>
      <c r="AH29" s="5">
        <v>321.2</v>
      </c>
      <c r="AI29" s="5">
        <v>463.07</v>
      </c>
      <c r="AJ29" s="23">
        <v>366.54</v>
      </c>
      <c r="AL29" s="24">
        <v>702.77</v>
      </c>
      <c r="AM29" s="5">
        <v>644.57000000000005</v>
      </c>
      <c r="AN29" s="5">
        <v>562.20000000000005</v>
      </c>
      <c r="AO29" s="5">
        <v>616.82000000000005</v>
      </c>
      <c r="AP29" s="23">
        <v>709.28</v>
      </c>
      <c r="AR29" s="34">
        <v>918.86</v>
      </c>
      <c r="AS29" s="5">
        <v>815.19</v>
      </c>
      <c r="AT29" s="5">
        <v>1314.5</v>
      </c>
      <c r="AU29" s="5">
        <v>1569.02</v>
      </c>
      <c r="AV29" s="23">
        <v>1870.31</v>
      </c>
      <c r="AX29" s="34">
        <v>2828.93</v>
      </c>
      <c r="AY29" s="5">
        <v>2454.58</v>
      </c>
      <c r="AZ29" s="5">
        <v>2400.64</v>
      </c>
      <c r="BA29" s="5">
        <v>3267.59</v>
      </c>
      <c r="BB29" s="23">
        <v>3585.11</v>
      </c>
      <c r="BD29" s="34">
        <v>711.46</v>
      </c>
      <c r="BE29" s="5">
        <v>697.59</v>
      </c>
      <c r="BF29" s="5">
        <v>652</v>
      </c>
      <c r="BG29" s="5">
        <v>779</v>
      </c>
      <c r="BH29" s="23">
        <v>1032</v>
      </c>
    </row>
    <row r="30" spans="1:60">
      <c r="A30" t="s">
        <v>18</v>
      </c>
      <c r="B30" s="24">
        <v>484.43</v>
      </c>
      <c r="C30" s="5">
        <v>533.17999999999995</v>
      </c>
      <c r="D30" s="5">
        <v>665.97</v>
      </c>
      <c r="E30" s="5">
        <v>867.37</v>
      </c>
      <c r="F30" s="23">
        <v>626.65</v>
      </c>
      <c r="G30" s="15"/>
      <c r="H30" s="24">
        <v>718.63</v>
      </c>
      <c r="I30" s="5">
        <v>924.07</v>
      </c>
      <c r="J30" s="5">
        <v>931.53</v>
      </c>
      <c r="K30" s="5">
        <v>1304.54</v>
      </c>
      <c r="L30" s="23">
        <v>1068.56</v>
      </c>
      <c r="N30" s="24">
        <v>86.91</v>
      </c>
      <c r="O30" s="5">
        <v>94.23</v>
      </c>
      <c r="P30" s="5">
        <v>132.52000000000001</v>
      </c>
      <c r="Q30" s="5">
        <v>191.45</v>
      </c>
      <c r="R30" s="23">
        <v>262.2</v>
      </c>
      <c r="T30" s="24">
        <v>507.24</v>
      </c>
      <c r="U30" s="5">
        <v>560.46</v>
      </c>
      <c r="V30" s="5">
        <v>523.01</v>
      </c>
      <c r="W30" s="5">
        <v>645.34</v>
      </c>
      <c r="X30" s="23">
        <v>745.54</v>
      </c>
      <c r="Z30" s="24">
        <v>177.08</v>
      </c>
      <c r="AA30" s="5">
        <v>211.34</v>
      </c>
      <c r="AB30" s="5">
        <v>201.93</v>
      </c>
      <c r="AC30" s="5">
        <v>235.78</v>
      </c>
      <c r="AD30" s="23">
        <v>260.64</v>
      </c>
      <c r="AF30" s="24">
        <v>57.1</v>
      </c>
      <c r="AG30" s="5">
        <v>96.78</v>
      </c>
      <c r="AH30" s="5">
        <v>90.41</v>
      </c>
      <c r="AI30" s="5">
        <v>101.51</v>
      </c>
      <c r="AJ30" s="23">
        <v>109.8</v>
      </c>
      <c r="AL30" s="24">
        <v>563.21</v>
      </c>
      <c r="AM30" s="5">
        <v>610.94000000000005</v>
      </c>
      <c r="AN30" s="5">
        <v>626.38</v>
      </c>
      <c r="AO30" s="5">
        <v>667.88</v>
      </c>
      <c r="AP30" s="23">
        <v>722.18</v>
      </c>
      <c r="AR30" s="34">
        <v>476.39</v>
      </c>
      <c r="AS30" s="5">
        <v>328.62</v>
      </c>
      <c r="AT30" s="5">
        <v>335.12</v>
      </c>
      <c r="AU30" s="5">
        <v>459.25</v>
      </c>
      <c r="AV30" s="23">
        <v>1023.71</v>
      </c>
      <c r="AX30" s="34">
        <v>1660.76</v>
      </c>
      <c r="AY30" s="5">
        <v>1928.21</v>
      </c>
      <c r="AZ30" s="5">
        <v>1757.09</v>
      </c>
      <c r="BA30" s="5">
        <v>2220.63</v>
      </c>
      <c r="BB30" s="23">
        <v>2531.4299999999998</v>
      </c>
      <c r="BD30" s="34">
        <v>525.98</v>
      </c>
      <c r="BE30" s="5">
        <v>510.03</v>
      </c>
      <c r="BF30" s="5">
        <v>530</v>
      </c>
      <c r="BG30" s="5">
        <v>564</v>
      </c>
      <c r="BH30" s="23">
        <v>549</v>
      </c>
    </row>
    <row r="31" spans="1:60">
      <c r="A31" t="s">
        <v>25</v>
      </c>
      <c r="B31" s="24">
        <v>137.91</v>
      </c>
      <c r="C31" s="5">
        <v>201.87</v>
      </c>
      <c r="D31" s="5">
        <v>188.73</v>
      </c>
      <c r="E31" s="5">
        <v>226.86</v>
      </c>
      <c r="F31" s="23">
        <v>156.93</v>
      </c>
      <c r="G31" s="17"/>
      <c r="H31" s="24">
        <v>189.48</v>
      </c>
      <c r="I31" s="5">
        <v>284.7</v>
      </c>
      <c r="J31" s="5">
        <v>288.89999999999998</v>
      </c>
      <c r="K31" s="5">
        <v>313.7</v>
      </c>
      <c r="L31" s="23">
        <v>235.95</v>
      </c>
      <c r="N31" s="24">
        <v>61.2</v>
      </c>
      <c r="O31" s="5">
        <v>64.83</v>
      </c>
      <c r="P31" s="5">
        <v>120.53</v>
      </c>
      <c r="Q31" s="5">
        <v>105.98</v>
      </c>
      <c r="R31" s="23">
        <v>82.59</v>
      </c>
      <c r="T31" s="24">
        <v>169.61</v>
      </c>
      <c r="U31" s="5">
        <v>129.91999999999999</v>
      </c>
      <c r="V31" s="5">
        <v>74.45</v>
      </c>
      <c r="W31" s="5">
        <v>112.21</v>
      </c>
      <c r="X31" s="33">
        <v>81.66</v>
      </c>
      <c r="Z31" s="24">
        <v>50.36</v>
      </c>
      <c r="AA31" s="5">
        <v>61.26</v>
      </c>
      <c r="AB31" s="5">
        <v>71.78</v>
      </c>
      <c r="AC31" s="5">
        <v>90.19</v>
      </c>
      <c r="AD31" s="33">
        <v>69.13</v>
      </c>
      <c r="AF31" s="24">
        <v>37.479999999999997</v>
      </c>
      <c r="AG31" s="5">
        <v>52.92</v>
      </c>
      <c r="AH31" s="5">
        <v>85.48</v>
      </c>
      <c r="AI31" s="5">
        <v>101.83</v>
      </c>
      <c r="AJ31" s="33">
        <v>76.260000000000005</v>
      </c>
      <c r="AL31" s="34">
        <v>46.18</v>
      </c>
      <c r="AM31" s="5">
        <v>79.27</v>
      </c>
      <c r="AN31" s="5">
        <v>85.64</v>
      </c>
      <c r="AO31" s="5">
        <v>95.49</v>
      </c>
      <c r="AP31" s="33">
        <v>74.11</v>
      </c>
      <c r="AR31" s="34">
        <v>93.04</v>
      </c>
      <c r="AS31" s="5">
        <v>92.85</v>
      </c>
      <c r="AT31" s="35">
        <v>149.32</v>
      </c>
      <c r="AU31" s="35">
        <v>164.02</v>
      </c>
      <c r="AV31" s="33">
        <v>136.47</v>
      </c>
      <c r="AX31" s="34">
        <v>173.59</v>
      </c>
      <c r="AY31" s="5">
        <v>165.56</v>
      </c>
      <c r="AZ31" s="35">
        <v>196.48</v>
      </c>
      <c r="BA31" s="35">
        <v>304.95</v>
      </c>
      <c r="BB31" s="33">
        <v>284.23</v>
      </c>
      <c r="BD31" s="34">
        <v>57.63</v>
      </c>
      <c r="BE31" s="5">
        <v>75.16</v>
      </c>
      <c r="BF31" s="35">
        <v>100</v>
      </c>
      <c r="BG31" s="35">
        <v>91</v>
      </c>
      <c r="BH31" s="33">
        <v>127</v>
      </c>
    </row>
    <row r="32" spans="1:60">
      <c r="A32" t="s">
        <v>26</v>
      </c>
      <c r="B32" s="24">
        <v>876.85</v>
      </c>
      <c r="C32" s="5">
        <v>1258.49</v>
      </c>
      <c r="D32" s="5">
        <v>1813.74</v>
      </c>
      <c r="E32" s="5">
        <v>1926.26</v>
      </c>
      <c r="F32" s="28">
        <v>1474.98</v>
      </c>
      <c r="G32" s="8"/>
      <c r="H32" s="24">
        <v>1480.54</v>
      </c>
      <c r="I32" s="5">
        <v>2068.48</v>
      </c>
      <c r="J32" s="5">
        <v>2816.01</v>
      </c>
      <c r="K32" s="5">
        <v>3006.2</v>
      </c>
      <c r="L32" s="23">
        <v>2332.88</v>
      </c>
      <c r="M32" s="2"/>
      <c r="N32" s="24">
        <v>160.47999999999999</v>
      </c>
      <c r="O32" s="5">
        <v>162.71</v>
      </c>
      <c r="P32" s="5">
        <v>367.86</v>
      </c>
      <c r="Q32" s="5">
        <v>511.21</v>
      </c>
      <c r="R32" s="23">
        <v>627.30999999999995</v>
      </c>
      <c r="S32" s="2"/>
      <c r="T32" s="24">
        <v>965.85</v>
      </c>
      <c r="U32" s="5">
        <v>1048.83</v>
      </c>
      <c r="V32" s="5">
        <v>1317.04</v>
      </c>
      <c r="W32" s="5">
        <v>1186.48</v>
      </c>
      <c r="X32" s="23">
        <v>1351.89</v>
      </c>
      <c r="Z32" s="24">
        <v>307.11</v>
      </c>
      <c r="AA32" s="5">
        <v>304.69</v>
      </c>
      <c r="AB32" s="5">
        <v>427.12</v>
      </c>
      <c r="AC32" s="5">
        <v>665.21</v>
      </c>
      <c r="AD32" s="23">
        <v>724.43</v>
      </c>
      <c r="AF32" s="24">
        <v>225.61</v>
      </c>
      <c r="AG32" s="5">
        <v>204.6</v>
      </c>
      <c r="AH32" s="5">
        <v>277.55</v>
      </c>
      <c r="AI32" s="5">
        <v>328.79</v>
      </c>
      <c r="AJ32" s="23">
        <v>544.79999999999995</v>
      </c>
      <c r="AL32" s="24">
        <v>734.01</v>
      </c>
      <c r="AM32" s="5">
        <v>701.66</v>
      </c>
      <c r="AN32" s="5">
        <v>715.54</v>
      </c>
      <c r="AO32" s="5">
        <v>684.24</v>
      </c>
      <c r="AP32" s="23">
        <v>772.66</v>
      </c>
      <c r="AR32" s="34">
        <v>310.74</v>
      </c>
      <c r="AS32" s="5">
        <v>257.26</v>
      </c>
      <c r="AT32" s="5">
        <v>351.69</v>
      </c>
      <c r="AU32" s="5">
        <v>727.28</v>
      </c>
      <c r="AV32" s="23">
        <v>538.19000000000005</v>
      </c>
      <c r="AX32" s="34">
        <v>1716.61</v>
      </c>
      <c r="AY32" s="5">
        <v>1725.56</v>
      </c>
      <c r="AZ32" s="5">
        <v>1848.64</v>
      </c>
      <c r="BA32" s="5">
        <v>2384.87</v>
      </c>
      <c r="BB32" s="23">
        <v>2845.55</v>
      </c>
      <c r="BD32" s="34">
        <v>697.95</v>
      </c>
      <c r="BE32" s="5">
        <v>856.58</v>
      </c>
      <c r="BF32" s="5">
        <v>890</v>
      </c>
      <c r="BG32" s="5">
        <v>928</v>
      </c>
      <c r="BH32" s="23">
        <v>877</v>
      </c>
    </row>
    <row r="33" spans="1:60">
      <c r="B33" s="24"/>
      <c r="C33" s="5"/>
      <c r="D33" s="5"/>
      <c r="E33" s="5"/>
      <c r="F33" s="41"/>
      <c r="H33" s="24"/>
      <c r="I33" s="5"/>
      <c r="J33" s="5"/>
      <c r="K33" s="5"/>
      <c r="L33" s="23"/>
      <c r="N33" s="24"/>
      <c r="O33" s="5"/>
      <c r="P33" s="5"/>
      <c r="Q33" s="5"/>
      <c r="R33" s="23"/>
      <c r="T33" s="24"/>
      <c r="U33" s="5"/>
      <c r="V33" s="5"/>
      <c r="W33" s="5"/>
      <c r="X33" s="23"/>
      <c r="Z33" s="24"/>
      <c r="AA33" s="5"/>
      <c r="AB33" s="5"/>
      <c r="AC33" s="5"/>
      <c r="AD33" s="23"/>
      <c r="AF33" s="24"/>
      <c r="AG33" s="5"/>
      <c r="AH33" s="5"/>
      <c r="AI33" s="5"/>
      <c r="AJ33" s="23"/>
      <c r="AL33" s="24"/>
      <c r="AM33" s="5"/>
      <c r="AN33" s="5"/>
      <c r="AO33" s="5"/>
      <c r="AP33" s="23"/>
      <c r="AR33" s="24"/>
      <c r="AS33" s="5"/>
      <c r="AT33" s="5"/>
      <c r="AU33" s="5"/>
      <c r="AV33" s="23"/>
      <c r="AX33" s="24"/>
      <c r="AY33" s="5"/>
      <c r="AZ33" s="5"/>
      <c r="BA33" s="5"/>
      <c r="BB33" s="23"/>
      <c r="BD33" s="24"/>
      <c r="BE33" s="5"/>
      <c r="BF33" s="5"/>
      <c r="BG33" s="5"/>
      <c r="BH33" s="23"/>
    </row>
    <row r="34" spans="1:60" ht="15.75" thickBot="1">
      <c r="A34" s="1" t="s">
        <v>23</v>
      </c>
      <c r="B34" s="38">
        <f>B26+B27+B28+B29+B30-B31-B32</f>
        <v>6024.3799999999992</v>
      </c>
      <c r="C34" s="39">
        <f>C26+C27+C28+C29+C30-C31-C32</f>
        <v>7865.2199999999993</v>
      </c>
      <c r="D34" s="39">
        <f>D26+D27+D28+D29+D30-D31-D32</f>
        <v>7348.34</v>
      </c>
      <c r="E34" s="39">
        <f>E26+E27+E28+E29+E30-E31-E32</f>
        <v>7481.8099999999995</v>
      </c>
      <c r="F34" s="42">
        <f>F26+F27+F28+F29+F30-F31-F32</f>
        <v>7163.4000000000015</v>
      </c>
      <c r="G34" s="18"/>
      <c r="H34" s="38">
        <f>H26+H27+H28+H29+H30-H31-H32</f>
        <v>20678.45</v>
      </c>
      <c r="I34" s="39">
        <f>I26+I27+I28+I29+I30-I31-I32</f>
        <v>22144.730000000003</v>
      </c>
      <c r="J34" s="39">
        <f>J26+J27+J28+J29+J30-J31-J32</f>
        <v>21183.109999999993</v>
      </c>
      <c r="K34" s="39">
        <f>K26+K27+K28+K29+K30-K31-K32</f>
        <v>21578.47</v>
      </c>
      <c r="L34" s="40">
        <f>L26+L27+L28+L29+L30-L31-L32</f>
        <v>21297.57</v>
      </c>
      <c r="M34" s="2"/>
      <c r="N34" s="38">
        <f>N26+N27+N28+N29+N30-N31-N32</f>
        <v>2339.0099999999998</v>
      </c>
      <c r="O34" s="39">
        <f>O26+O27+O28+O29+O30-O31-O32</f>
        <v>2464.4900000000002</v>
      </c>
      <c r="P34" s="39">
        <f>P26+P27+P28+P29+P30-P31-P32</f>
        <v>6636.26</v>
      </c>
      <c r="Q34" s="39">
        <f>Q26+Q27+Q28+Q29+Q30-Q31-Q32</f>
        <v>7628.89</v>
      </c>
      <c r="R34" s="40">
        <f>R26+R27+R28+R29+R30-R31-R32</f>
        <v>7598.5800000000017</v>
      </c>
      <c r="T34" s="38">
        <f>T26+T27+T28+T29+T30-T31-T32</f>
        <v>7136.2300000000005</v>
      </c>
      <c r="U34" s="39">
        <f>U26+U27+U28+U29+U30-U31-U32</f>
        <v>7495.869999999999</v>
      </c>
      <c r="V34" s="39">
        <f>V26+V27+V28+V29+V30-V31-V32</f>
        <v>7164.9799999999987</v>
      </c>
      <c r="W34" s="39">
        <f>W26+W27+W28+W29+W30-W31-W32</f>
        <v>7187.76</v>
      </c>
      <c r="X34" s="40">
        <f>X26+X27+X28+X29+X30-X31-X32</f>
        <v>7230.31</v>
      </c>
      <c r="Z34" s="38">
        <f>Z26+Z27+Z28+Z29+Z30-Z31-Z32</f>
        <v>4428.46</v>
      </c>
      <c r="AA34" s="39">
        <f>AA26+AA27+AA28+AA29+AA30-AA31-AA32</f>
        <v>4592.0100000000011</v>
      </c>
      <c r="AB34" s="39">
        <f>AB26+AB27+AB28+AB29+AB30-AB31-AB32</f>
        <v>4805.630000000001</v>
      </c>
      <c r="AC34" s="39">
        <f>AC26+AC27+AC28+AC29+AC30-AC31-AC32</f>
        <v>4513.51</v>
      </c>
      <c r="AD34" s="40">
        <f>AD26+AD27+AD28+AD29+AD30-AD31-AD32</f>
        <v>4640.3599999999997</v>
      </c>
      <c r="AF34" s="38">
        <f>AF26+AF27+AF28+AF29+AF30-AF31-AF32</f>
        <v>2728.5699999999993</v>
      </c>
      <c r="AG34" s="39">
        <f>AG26+AG27+AG28+AG29+AG30-AG31-AG32</f>
        <v>2937.4100000000003</v>
      </c>
      <c r="AH34" s="39">
        <f>AH26+AH27+AH28+AH29+AH30-AH31-AH32</f>
        <v>3603.6799999999994</v>
      </c>
      <c r="AI34" s="39">
        <f>AI26+AI27+AI28+AI29+AI30-AI31-AI32</f>
        <v>3760.55</v>
      </c>
      <c r="AJ34" s="40">
        <f>AJ26+AJ27+AJ28+AJ29+AJ30-AJ31-AJ32</f>
        <v>3305.55</v>
      </c>
      <c r="AL34" s="38">
        <f>AL26+AL27+AL28+AL29+AL30-AL31-AL32</f>
        <v>3004.84</v>
      </c>
      <c r="AM34" s="39">
        <f>AM26+AM27+AM28+AM29+AM30-AM31-AM32</f>
        <v>2946.6800000000007</v>
      </c>
      <c r="AN34" s="39">
        <f>AN26+AN27+AN28+AN29+AN30-AN31-AN32</f>
        <v>2802.8700000000003</v>
      </c>
      <c r="AO34" s="39">
        <f>AO26+AO27+AO28+AO29+AO30-AO31-AO32</f>
        <v>3106.4800000000005</v>
      </c>
      <c r="AP34" s="40">
        <f>AP26+AP27+AP28+AP29+AP30-AP31-AP32</f>
        <v>3210.37</v>
      </c>
      <c r="AR34" s="38">
        <f>AR26+AR27+AR28+AR29+AR30-AR31-AR32</f>
        <v>3912.6600000000008</v>
      </c>
      <c r="AS34" s="39">
        <f>AS26+AS27+AS28+AS29+AS30-AS31-AS32</f>
        <v>3843.87</v>
      </c>
      <c r="AT34" s="39">
        <f>AT26+AT27+AT28+AT29+AT30-AT31-AT32</f>
        <v>3747.7300000000009</v>
      </c>
      <c r="AU34" s="39">
        <f>AU26+AU27+AU28+AU29+AU30-AU31-AU32</f>
        <v>4726.1500000000005</v>
      </c>
      <c r="AV34" s="40">
        <f>AV26+AV27+AV28+AV29+AV30-AV31-AV32</f>
        <v>8401.0099999999984</v>
      </c>
      <c r="AX34" s="38">
        <f>AX26+AX27+AX28+AX29+AX30-AX31-AX32</f>
        <v>26081.01</v>
      </c>
      <c r="AY34" s="39">
        <f>AY26+AY27+AY28+AY29+AY30-AY31-AY32</f>
        <v>27801.089999999997</v>
      </c>
      <c r="AZ34" s="39">
        <f>AZ26+AZ27+AZ28+AZ29+AZ30-AZ31-AZ32</f>
        <v>28016.36</v>
      </c>
      <c r="BA34" s="39">
        <f>BA26+BA27+BA28+BA29+BA30-BA31-BA32</f>
        <v>42513.7</v>
      </c>
      <c r="BB34" s="40">
        <f>BB26+BB27+BB28+BB29+BB30-BB31-BB32</f>
        <v>49122.599999999991</v>
      </c>
      <c r="BD34" s="38">
        <f>BD26+BD27+BD28+BD29+BD30-BD31-BD32</f>
        <v>10468.9</v>
      </c>
      <c r="BE34" s="39">
        <f>BE26+BE27+BE28+BE29+BE30-BE31-BE32</f>
        <v>12692.77</v>
      </c>
      <c r="BF34" s="39">
        <f>BF26+BF27+BF28+BF29+BF30-BF31-BF32</f>
        <v>15708</v>
      </c>
      <c r="BG34" s="39">
        <f>BG26+BG27+BG28+BG29+BG30-BG31-BG32</f>
        <v>14361</v>
      </c>
      <c r="BH34" s="40">
        <f>BH26+BH27+BH28+BH29+BH30-BH31-BH32</f>
        <v>14150</v>
      </c>
    </row>
    <row r="38" spans="1:60">
      <c r="A38" s="1" t="s">
        <v>0</v>
      </c>
      <c r="B38" s="3">
        <f t="shared" ref="B38:F38" si="30">(B14/B5)*(B5/B23)*(B23/B16)</f>
        <v>6.832435281506305E-2</v>
      </c>
      <c r="C38" s="3">
        <f t="shared" si="30"/>
        <v>7.468288527609937E-2</v>
      </c>
      <c r="D38" s="3">
        <f t="shared" si="30"/>
        <v>9.8785839531645867E-2</v>
      </c>
      <c r="E38" s="3">
        <f t="shared" si="30"/>
        <v>0.14434077872373144</v>
      </c>
      <c r="F38" s="3">
        <f t="shared" si="30"/>
        <v>0.11929924230942771</v>
      </c>
      <c r="H38" s="3">
        <f t="shared" ref="H38:L38" si="31">(H14/H5)*(H5/H23)*(H23/H16)</f>
        <v>3.413593674309448E-2</v>
      </c>
      <c r="I38" s="3">
        <f t="shared" si="31"/>
        <v>5.9280745528531908E-2</v>
      </c>
      <c r="J38" s="3">
        <f t="shared" si="31"/>
        <v>7.6933057385712766E-2</v>
      </c>
      <c r="K38" s="3">
        <f t="shared" si="31"/>
        <v>0.10769964281146756</v>
      </c>
      <c r="L38" s="3">
        <f t="shared" si="31"/>
        <v>9.3348426533846493E-2</v>
      </c>
      <c r="N38" s="3">
        <f>(N14/N5)*(N5/N23)*(N23/N16)</f>
        <v>6.1765296806871962E-2</v>
      </c>
      <c r="O38" s="3">
        <f t="shared" ref="O38:R38" si="32">(O14/O5)*(O5/O23)*(O23/O16)</f>
        <v>5.7337316943103657E-2</v>
      </c>
      <c r="P38" s="3">
        <f t="shared" si="32"/>
        <v>6.6784125419169504E-2</v>
      </c>
      <c r="Q38" s="3">
        <f t="shared" si="32"/>
        <v>3.5970886830145911E-2</v>
      </c>
      <c r="R38" s="3">
        <f t="shared" si="32"/>
        <v>5.6882138074327175E-2</v>
      </c>
      <c r="T38" s="3">
        <f>(T14/T5)*(T5/T23)*(T23/T16)</f>
        <v>-2.3780637724152658E-4</v>
      </c>
      <c r="U38" s="3">
        <f>(U14/U5)*(U5/U23)*(U23/U16)</f>
        <v>2.2908176229467832E-2</v>
      </c>
      <c r="V38" s="3">
        <f>(V14/V5)*(V5/V23)*(V23/V16)</f>
        <v>3.0235218252445076E-2</v>
      </c>
      <c r="W38" s="3">
        <f t="shared" ref="W38:X38" si="33">(W14/W5)*(W5/W23)*(W23/W16)</f>
        <v>1.3277328335577928E-2</v>
      </c>
      <c r="X38" s="3">
        <f t="shared" si="33"/>
        <v>4.7659927736530792E-3</v>
      </c>
      <c r="Z38" s="3">
        <f>(Z14/Z5)*(Z5/Z23)*(Z23/Z16)</f>
        <v>8.8987966464121993E-2</v>
      </c>
      <c r="AA38" s="3">
        <f>(AA14/AA5)*(AA5/AA23)*(AA23/AA16)</f>
        <v>3.4338069978769641E-2</v>
      </c>
      <c r="AB38" s="3">
        <f>(AB14/AB5)*(AB5/AB23)*(AB23/AB16)</f>
        <v>0.10028751888118413</v>
      </c>
      <c r="AC38" s="3">
        <f t="shared" ref="AC38:AD38" si="34">(AC14/AC5)*(AC5/AC23)*(AC23/AC16)</f>
        <v>0.14460771902818428</v>
      </c>
      <c r="AD38" s="3">
        <f t="shared" si="34"/>
        <v>9.7822981331888673E-2</v>
      </c>
      <c r="AF38" s="3">
        <f>(AF14/AF5)*(AF5/AF23)*(AF23/AF16)</f>
        <v>7.7766876415435351E-2</v>
      </c>
      <c r="AG38" s="3">
        <f>(AG14/AG5)*(AG5/AG23)*(AG23/AG16)</f>
        <v>3.2001201923076918E-3</v>
      </c>
      <c r="AH38" s="3">
        <f>(AH14/AH5)*(AH5/AH23)*(AH23/AH16)</f>
        <v>6.1702293153067793E-2</v>
      </c>
      <c r="AI38" s="3">
        <f t="shared" ref="AI38:AJ38" si="35">(AI14/AI5)*(AI5/AI23)*(AI23/AI16)</f>
        <v>3.001148963856089E-2</v>
      </c>
      <c r="AJ38" s="3">
        <f t="shared" si="35"/>
        <v>2.7502065024577169E-2</v>
      </c>
      <c r="AL38" s="3">
        <f>(AL14/AL5)*(AL5/AL23)*(AL23/AL16)</f>
        <v>4.1631398020349295E-3</v>
      </c>
      <c r="AM38" s="3">
        <f>(AM14/AM5)*(AM5/AM23)*(AM23/AM16)</f>
        <v>2.0255641268262958E-2</v>
      </c>
      <c r="AN38" s="3">
        <f>(AN14/AN5)*(AN5/AN23)*(AN23/AN16)</f>
        <v>1.1270613358642783E-2</v>
      </c>
      <c r="AO38" s="3">
        <f t="shared" ref="AO38:AP38" si="36">(AO14/AO5)*(AO5/AO23)*(AO23/AO16)</f>
        <v>4.1967753504307419E-2</v>
      </c>
      <c r="AP38" s="3">
        <f t="shared" si="36"/>
        <v>7.8732804137782414E-2</v>
      </c>
      <c r="AR38" s="3">
        <f>(AR14/AR5)*(AR5/AR23)*(AR23/AR16)</f>
        <v>7.2714805471264604E-2</v>
      </c>
      <c r="AS38" s="3">
        <f>(AS14/AS5)*(AS5/AS23)*(AS23/AS16)</f>
        <v>0.16698756248703511</v>
      </c>
      <c r="AT38" s="3">
        <f>(AT14/AT5)*(AT5/AT23)*(AT23/AT16)</f>
        <v>0.17395167575993761</v>
      </c>
      <c r="AU38" s="3">
        <f t="shared" ref="AU38:AV38" si="37">(AU14/AU5)*(AU5/AU23)*(AU23/AU16)</f>
        <v>0.15558085843451366</v>
      </c>
      <c r="AV38" s="3">
        <f t="shared" si="37"/>
        <v>0.10428706606131775</v>
      </c>
      <c r="AX38" s="3">
        <f>(AX14/AX5)*(AX5/AX23)*(AX23/AX16)</f>
        <v>0.10631170323473653</v>
      </c>
      <c r="AY38" s="3">
        <f>(AY14/AY5)*(AY5/AY23)*(AY23/AY16)</f>
        <v>0.11290974760804114</v>
      </c>
      <c r="AZ38" s="3">
        <f>(AZ14/AZ5)*(AZ5/AZ23)*(AZ23/AZ16)</f>
        <v>0.11120213428627633</v>
      </c>
      <c r="BA38" s="3">
        <f t="shared" ref="BA38:BB38" si="38">(BA14/BA5)*(BA5/BA23)*(BA23/BA16)</f>
        <v>8.4268849930181938E-2</v>
      </c>
      <c r="BB38" s="3">
        <f t="shared" si="38"/>
        <v>8.5618009573791953E-2</v>
      </c>
      <c r="BD38" s="3">
        <f>(BD14/BD5)*(BD5/BD23)*(BD23/BD16)</f>
        <v>7.9951347638944944E-4</v>
      </c>
      <c r="BE38" s="3">
        <f>(BE14/BE5)*(BE5/BE23)*(BE23/BE16)</f>
        <v>4.1403008750828023E-2</v>
      </c>
      <c r="BF38" s="3">
        <f>(BF14/BF5)*(BF5/BF23)*(BF23/BF16)</f>
        <v>4.5695295461626335E-3</v>
      </c>
      <c r="BG38" s="3">
        <f t="shared" ref="BG38:BH38" si="39">(BG14/BG5)*(BG5/BG23)*(BG23/BG16)</f>
        <v>2.8156748911465895E-2</v>
      </c>
      <c r="BH38" s="3">
        <f t="shared" si="39"/>
        <v>3.2803834946893505E-2</v>
      </c>
    </row>
    <row r="39" spans="1:60">
      <c r="A39" s="1" t="s">
        <v>1</v>
      </c>
      <c r="B39" s="3">
        <f>(B9*(1-B12))/(B21+B16)</f>
        <v>6.5009985166681383E-2</v>
      </c>
      <c r="C39" s="3">
        <f>(C9*(1-C12))/(C21+C16)</f>
        <v>7.9989152831207111E-2</v>
      </c>
      <c r="D39" s="3">
        <f>(D9*(1-D12))/(D21+D16)</f>
        <v>0.10999538283691139</v>
      </c>
      <c r="E39" s="3">
        <f>(E9*(1-E12))/(E21+E16)</f>
        <v>0.10571644067202812</v>
      </c>
      <c r="F39" s="3">
        <f>(F9*(1-F12))/(F21+F16)</f>
        <v>0.1229400390359122</v>
      </c>
      <c r="H39" s="3">
        <f>(H9*(1-H12))/(H21+H16)</f>
        <v>3.8157574667364066E-2</v>
      </c>
      <c r="I39" s="3">
        <f>(I9*(1-I12))/(I21+I16)</f>
        <v>5.9715713446399726E-2</v>
      </c>
      <c r="J39" s="3">
        <f>(J9*(1-J12))/(J21+J16)</f>
        <v>8.4977729334843322E-2</v>
      </c>
      <c r="K39" s="3">
        <f>(K9*(1-K12))/(K21+K16)</f>
        <v>7.5887354467911838E-2</v>
      </c>
      <c r="L39" s="3">
        <f>(L9*(1-L12))/(L21+L16)</f>
        <v>9.1273465723484992E-2</v>
      </c>
      <c r="N39" s="3">
        <f>(N9*(1-N12))/(N21+N16)</f>
        <v>6.0725445036926361E-2</v>
      </c>
      <c r="O39" s="3">
        <f t="shared" ref="O39:R39" si="40">(O9*(1-O12))/(O21+O16)</f>
        <v>6.7121742122442249E-2</v>
      </c>
      <c r="P39" s="3">
        <f t="shared" si="40"/>
        <v>6.3464919192879096E-2</v>
      </c>
      <c r="Q39" s="3">
        <f t="shared" si="40"/>
        <v>4.607928882569174E-2</v>
      </c>
      <c r="R39" s="3">
        <f t="shared" si="40"/>
        <v>5.9067847080505519E-2</v>
      </c>
      <c r="T39" s="3">
        <f>(T9*(1-T12))/(T21+T16)</f>
        <v>-6.3219291410573669E-2</v>
      </c>
      <c r="U39" s="3">
        <f t="shared" ref="U39:X39" si="41">(U9*(1-U12))/(U21+U16)</f>
        <v>4.4086044959455138E-2</v>
      </c>
      <c r="V39" s="3">
        <f t="shared" si="41"/>
        <v>5.9493038145892414E-2</v>
      </c>
      <c r="W39" s="3">
        <f t="shared" si="41"/>
        <v>3.8890016863584349E-2</v>
      </c>
      <c r="X39" s="3">
        <f t="shared" si="41"/>
        <v>1.3002970628050423E-2</v>
      </c>
      <c r="Z39" s="3">
        <f>(Z9*(1-Z12))/(Z21+Z16)</f>
        <v>5.9557217667028456E-2</v>
      </c>
      <c r="AA39" s="3">
        <f t="shared" ref="AA39:AD39" si="42">(AA9*(1-AA12))/(AA21+AA16)</f>
        <v>5.4541004315176611E-2</v>
      </c>
      <c r="AB39" s="3">
        <f t="shared" si="42"/>
        <v>8.693781358150697E-2</v>
      </c>
      <c r="AC39" s="3">
        <f t="shared" si="42"/>
        <v>0.10131929810690365</v>
      </c>
      <c r="AD39" s="3">
        <f t="shared" si="42"/>
        <v>8.8032500507984141E-2</v>
      </c>
      <c r="AF39" s="3">
        <f>(AF9*(1-AF12))/(AF21+AF16)</f>
        <v>4.6351356837928424E-2</v>
      </c>
      <c r="AG39" s="3">
        <f t="shared" ref="AG39:AJ39" si="43">(AG9*(1-AG12))/(AG21+AG16)</f>
        <v>4.7757942477629566E-2</v>
      </c>
      <c r="AH39" s="3">
        <f t="shared" si="43"/>
        <v>6.2358815479185314E-2</v>
      </c>
      <c r="AI39" s="3">
        <f t="shared" si="43"/>
        <v>1.4549494907207965E-2</v>
      </c>
      <c r="AJ39" s="3">
        <f t="shared" si="43"/>
        <v>3.7182930826086445E-2</v>
      </c>
      <c r="AL39" s="3">
        <f>(AL9*(1-AL12))/(AL21+AL16)</f>
        <v>2.0510490823564452E-2</v>
      </c>
      <c r="AM39" s="3">
        <f t="shared" ref="AM39:AP39" si="44">(AM9*(1-AM12))/(AM21+AM16)</f>
        <v>7.8126814909548791E-4</v>
      </c>
      <c r="AN39" s="3">
        <f t="shared" si="44"/>
        <v>2.261914401801322E-2</v>
      </c>
      <c r="AO39" s="3">
        <f t="shared" si="44"/>
        <v>6.1998278424785981E-2</v>
      </c>
      <c r="AP39" s="3">
        <f t="shared" si="44"/>
        <v>8.8331180910716914E-2</v>
      </c>
      <c r="AR39" s="3">
        <f>(AR9*(1-AR12))/(AR21+AR16)</f>
        <v>5.8365746923329583E-2</v>
      </c>
      <c r="AS39" s="3">
        <f t="shared" ref="AS39:AV39" si="45">(AS9*(1-AS12))/(AS21+AS16)</f>
        <v>0.14522289982916695</v>
      </c>
      <c r="AT39" s="3">
        <f t="shared" si="45"/>
        <v>0.14556053822901657</v>
      </c>
      <c r="AU39" s="3">
        <f t="shared" si="45"/>
        <v>0.12059433053565664</v>
      </c>
      <c r="AV39" s="3">
        <f t="shared" si="45"/>
        <v>8.9770400008163775E-2</v>
      </c>
      <c r="AX39" s="3">
        <f>(AX9*(1-AX12))/(AX21+AX16)</f>
        <v>9.8950291256762871E-2</v>
      </c>
      <c r="AY39" s="3">
        <f t="shared" ref="AY39:BB39" si="46">(AY9*(1-AY12))/(AY21+AY16)</f>
        <v>9.9760145211381407E-2</v>
      </c>
      <c r="AZ39" s="3">
        <f t="shared" si="46"/>
        <v>0.10828987228090123</v>
      </c>
      <c r="BA39" s="3">
        <f t="shared" si="46"/>
        <v>7.7406074881882905E-2</v>
      </c>
      <c r="BB39" s="3">
        <f t="shared" si="46"/>
        <v>7.8149456273287315E-2</v>
      </c>
      <c r="BD39" s="3">
        <f>(BD9*(1-BD12))/(BD21+BD16)</f>
        <v>0.1317965766044894</v>
      </c>
      <c r="BE39" s="3">
        <f t="shared" ref="BE39:BH39" si="47">(BE9*(1-BE12))/(BE21+BE16)</f>
        <v>5.2777968787065047E-2</v>
      </c>
      <c r="BF39" s="3">
        <f t="shared" si="47"/>
        <v>1.717690069512573E-2</v>
      </c>
      <c r="BG39" s="3">
        <f t="shared" si="47"/>
        <v>4.0630724855110913E-2</v>
      </c>
      <c r="BH39" s="3">
        <f t="shared" si="47"/>
        <v>3.4176104962385226E-2</v>
      </c>
    </row>
    <row r="40" spans="1:60">
      <c r="A40" s="1" t="s">
        <v>2</v>
      </c>
      <c r="B40" s="3">
        <f>(((B9-B4)*(1-B12))/B34)</f>
        <v>7.7786645764692838E-2</v>
      </c>
      <c r="C40" s="3">
        <f t="shared" ref="C40:F40" si="48">(((C9-C4)*(1-C12))/C34)</f>
        <v>7.82380289087036E-2</v>
      </c>
      <c r="D40" s="3">
        <f t="shared" si="48"/>
        <v>0.12727288282141958</v>
      </c>
      <c r="E40" s="3">
        <f t="shared" si="48"/>
        <v>0.1355663819909172</v>
      </c>
      <c r="F40" s="3">
        <f t="shared" si="48"/>
        <v>0.16866688183767364</v>
      </c>
      <c r="H40" s="3">
        <f t="shared" ref="H40:L40" si="49">(((H9-H4)*(1-H12))/H34)</f>
        <v>3.132323037011038E-2</v>
      </c>
      <c r="I40" s="3">
        <f t="shared" si="49"/>
        <v>5.1171217865859292E-2</v>
      </c>
      <c r="J40" s="3">
        <f t="shared" si="49"/>
        <v>9.049682176504753E-2</v>
      </c>
      <c r="K40" s="3">
        <f t="shared" si="49"/>
        <v>8.5520457744351686E-2</v>
      </c>
      <c r="L40" s="3">
        <f t="shared" si="49"/>
        <v>0.10958182731514382</v>
      </c>
      <c r="N40" s="3">
        <f t="shared" ref="N40:R40" si="50">(((N9-N4)*(1-N12))/N34)</f>
        <v>4.9728165124518789E-2</v>
      </c>
      <c r="O40" s="3">
        <f t="shared" si="50"/>
        <v>4.2811593661892293E-2</v>
      </c>
      <c r="P40" s="3">
        <f t="shared" si="50"/>
        <v>5.1373708597946613E-2</v>
      </c>
      <c r="Q40" s="3">
        <f t="shared" si="50"/>
        <v>4.3804198485859244E-2</v>
      </c>
      <c r="R40" s="3">
        <f t="shared" si="50"/>
        <v>5.8844338655189302E-2</v>
      </c>
      <c r="T40" s="3">
        <f t="shared" ref="T40:X40" si="51">(((T9-T4)*(1-T12))/T34)</f>
        <v>-7.2323763277891806E-2</v>
      </c>
      <c r="U40" s="3">
        <f t="shared" si="51"/>
        <v>4.7228029623365947E-2</v>
      </c>
      <c r="V40" s="3">
        <f t="shared" si="51"/>
        <v>6.5937637644957026E-2</v>
      </c>
      <c r="W40" s="3">
        <f t="shared" si="51"/>
        <v>4.3543656859109041E-2</v>
      </c>
      <c r="X40" s="3">
        <f t="shared" si="51"/>
        <v>1.4198073438318555E-2</v>
      </c>
      <c r="Z40" s="3">
        <f t="shared" ref="Z40:AD40" si="52">(((Z9-Z4)*(1-Z12))/Z34)</f>
        <v>5.5836507618910465E-2</v>
      </c>
      <c r="AA40" s="3">
        <f t="shared" si="52"/>
        <v>5.1130335602027947E-2</v>
      </c>
      <c r="AB40" s="3">
        <f t="shared" si="52"/>
        <v>7.5600330036461813E-2</v>
      </c>
      <c r="AC40" s="3">
        <f t="shared" si="52"/>
        <v>8.8925724777154436E-2</v>
      </c>
      <c r="AD40" s="3">
        <f t="shared" si="52"/>
        <v>9.4565587458788833E-2</v>
      </c>
      <c r="AF40" s="3">
        <f t="shared" ref="AF40:AJ40" si="53">(((AF9-AF4)*(1-AF12))/AF34)</f>
        <v>4.8446609166633459E-2</v>
      </c>
      <c r="AG40" s="3">
        <f t="shared" si="53"/>
        <v>3.3737203863267298E-2</v>
      </c>
      <c r="AH40" s="3">
        <f t="shared" si="53"/>
        <v>4.3550880005602095E-2</v>
      </c>
      <c r="AI40" s="3">
        <f t="shared" si="53"/>
        <v>1.1844274087151201E-2</v>
      </c>
      <c r="AJ40" s="3">
        <f t="shared" si="53"/>
        <v>3.2877066391791505E-2</v>
      </c>
      <c r="AL40" s="3">
        <f t="shared" ref="AL40:AP40" si="54">(((AL9-AL4)*(1-AL12))/AL34)</f>
        <v>2.0488861303763262E-2</v>
      </c>
      <c r="AM40" s="3">
        <f t="shared" si="54"/>
        <v>4.5908699351721938E-4</v>
      </c>
      <c r="AN40" s="3">
        <f t="shared" si="54"/>
        <v>1.6840265094529298E-2</v>
      </c>
      <c r="AO40" s="3">
        <f t="shared" si="54"/>
        <v>5.2989675765299893E-2</v>
      </c>
      <c r="AP40" s="3">
        <f t="shared" si="54"/>
        <v>8.5089012902925004E-2</v>
      </c>
      <c r="AR40" s="3">
        <f t="shared" ref="AR40:AV40" si="55">(((AR9-AR4)*(1-AR12))/AR34)</f>
        <v>7.4600498822936526E-2</v>
      </c>
      <c r="AS40" s="3">
        <f t="shared" si="55"/>
        <v>0.13506018721751567</v>
      </c>
      <c r="AT40" s="3">
        <f t="shared" si="55"/>
        <v>0.27309816612679161</v>
      </c>
      <c r="AU40" s="3">
        <f t="shared" si="55"/>
        <v>0.25159270480888068</v>
      </c>
      <c r="AV40" s="3">
        <f t="shared" si="55"/>
        <v>0.1099327093171676</v>
      </c>
      <c r="AX40" s="3">
        <f t="shared" ref="AX40:BB40" si="56">(((AX9-AX4)*(1-AX12))/AX34)</f>
        <v>0.1024052243663415</v>
      </c>
      <c r="AY40" s="3">
        <f t="shared" si="56"/>
        <v>0.10330160690863102</v>
      </c>
      <c r="AZ40" s="3">
        <f t="shared" si="56"/>
        <v>0.10882169887262379</v>
      </c>
      <c r="BA40" s="3">
        <f t="shared" si="56"/>
        <v>7.2699282592963446E-2</v>
      </c>
      <c r="BB40" s="3">
        <f t="shared" si="56"/>
        <v>7.4467161710040586E-2</v>
      </c>
      <c r="BD40" s="3">
        <f t="shared" ref="BD40:BH40" si="57">(((BD9-BD4)*(1-BD12))/BD34)</f>
        <v>0.11951675404250338</v>
      </c>
      <c r="BE40" s="3">
        <f t="shared" si="57"/>
        <v>4.5225390452840762E-2</v>
      </c>
      <c r="BF40" s="3">
        <f t="shared" si="57"/>
        <v>1.3387846721180053E-2</v>
      </c>
      <c r="BG40" s="3">
        <f t="shared" si="57"/>
        <v>3.6015135966106428E-2</v>
      </c>
      <c r="BH40" s="3">
        <f t="shared" si="57"/>
        <v>2.8346310599664363E-2</v>
      </c>
    </row>
    <row r="41" spans="1:60">
      <c r="A41" s="1" t="s">
        <v>3</v>
      </c>
      <c r="B41" t="s">
        <v>28</v>
      </c>
      <c r="C41" s="3">
        <f>(((C9-C4)*(1-C12))-((B9-B4)*(1-B12)))/(C34-B34)</f>
        <v>7.9715236914350771E-2</v>
      </c>
      <c r="D41" s="3">
        <f t="shared" ref="D41:F41" si="58">(((D9-D4)*(1-D12))-((C9-C4)*(1-C12)))/(D34-C34)</f>
        <v>-0.61887692698235008</v>
      </c>
      <c r="E41" s="3">
        <f t="shared" si="58"/>
        <v>0.59217424658360873</v>
      </c>
      <c r="F41" s="3">
        <f t="shared" si="58"/>
        <v>-0.60910910119823092</v>
      </c>
      <c r="H41" t="s">
        <v>28</v>
      </c>
      <c r="I41" s="3">
        <f t="shared" ref="I41:L41" si="59">(((I9-I4)*(1-I12))-((H9-H4)*(1-H12)))/(I34-H34)</f>
        <v>0.3310806601493716</v>
      </c>
      <c r="J41" s="3">
        <f t="shared" si="59"/>
        <v>-0.8151154579654718</v>
      </c>
      <c r="K41" s="3">
        <f t="shared" si="59"/>
        <v>-0.1811096172517038</v>
      </c>
      <c r="L41" s="3">
        <f t="shared" si="59"/>
        <v>-1.7387896267334448</v>
      </c>
      <c r="N41" t="s">
        <v>28</v>
      </c>
      <c r="O41" s="3">
        <f t="shared" ref="O41:Q41" si="60">(((O9-O4)*(1-O12))-((N9-N4)*(1-N12)))/(O34-N34)</f>
        <v>-8.6116759994450814E-2</v>
      </c>
      <c r="P41" s="3">
        <f t="shared" si="60"/>
        <v>5.6431812625435306E-2</v>
      </c>
      <c r="Q41" s="3">
        <f t="shared" si="60"/>
        <v>-6.8020064207433353E-3</v>
      </c>
      <c r="R41" s="3">
        <f>(((R9-R4)*(1-R12))-((Q9-Q4)*(1-Q12)))/(R34-Q34)</f>
        <v>-3.7266909611272503</v>
      </c>
      <c r="T41" t="s">
        <v>28</v>
      </c>
      <c r="U41" s="3">
        <f t="shared" ref="U41:X41" si="61">(((U9-U4)*(1-U12))-((T9-T4)*(1-T12)))/(U34-T34)</f>
        <v>2.4194588467064109</v>
      </c>
      <c r="V41" s="3">
        <f t="shared" si="61"/>
        <v>-0.35790348623549811</v>
      </c>
      <c r="W41" s="3">
        <f t="shared" si="61"/>
        <v>-7.0000219467832983</v>
      </c>
      <c r="X41" s="3">
        <f t="shared" si="61"/>
        <v>-4.9430054680098632</v>
      </c>
      <c r="Z41" t="s">
        <v>28</v>
      </c>
      <c r="AA41" s="3">
        <f t="shared" ref="AA41" si="62">(((AA9-AA4)*(1-AA12))-((Z9-Z4)*(1-Z12)))/(AA34-Z34)</f>
        <v>-7.62991632049633E-2</v>
      </c>
      <c r="AB41" s="3">
        <f t="shared" ref="AB41" si="63">(((AB9-AB4)*(1-AB12))-((AA9-AA4)*(1-AA12)))/(AB34-AA34)</f>
        <v>0.60161128005455355</v>
      </c>
      <c r="AC41" s="3">
        <f t="shared" ref="AC41" si="64">(((AC9-AC4)*(1-AC12))-((AB9-AB4)*(1-AB12)))/(AC34-AB34)</f>
        <v>-0.13028869644602264</v>
      </c>
      <c r="AD41" s="3">
        <f t="shared" ref="AD41" si="65">(((AD9-AD4)*(1-AD12))-((AC9-AC4)*(1-AC12)))/(AD34-AC34)</f>
        <v>0.29524021585598065</v>
      </c>
      <c r="AF41" t="s">
        <v>28</v>
      </c>
      <c r="AG41" s="3">
        <f t="shared" ref="AG41" si="66">(((AG9-AG4)*(1-AG12))-((AF9-AF4)*(1-AF12)))/(AG34-AF34)</f>
        <v>-0.15844648713752557</v>
      </c>
      <c r="AH41" s="3">
        <f t="shared" ref="AH41" si="67">(((AH9-AH4)*(1-AH12))-((AG9-AG4)*(1-AG12)))/(AH34-AG34)</f>
        <v>8.6816808889171357E-2</v>
      </c>
      <c r="AI41" s="3">
        <f t="shared" ref="AI41" si="68">(((AI9-AI4)*(1-AI12))-((AH9-AH4)*(1-AH12)))/(AI34-AH34)</f>
        <v>-0.7165324812912035</v>
      </c>
      <c r="AJ41" s="3">
        <f t="shared" ref="AJ41" si="69">(((AJ9-AJ4)*(1-AJ12))-((AI9-AI4)*(1-AI12)))/(AJ34-AI34)</f>
        <v>-0.14095780635813179</v>
      </c>
      <c r="AL41" t="s">
        <v>28</v>
      </c>
      <c r="AM41" s="3">
        <f t="shared" ref="AM41" si="70">(((AM9-AM4)*(1-AM12))-((AL9-AL4)*(1-AL12)))/(AM34-AL34)</f>
        <v>1.035298616539603</v>
      </c>
      <c r="AN41" s="3">
        <f t="shared" ref="AN41" si="71">(((AN9-AN4)*(1-AN12))-((AM9-AM4)*(1-AM12)))/(AN34-AM34)</f>
        <v>-0.31881156639625818</v>
      </c>
      <c r="AO41" s="3">
        <f t="shared" ref="AO41" si="72">(((AO9-AO4)*(1-AO12))-((AN9-AN4)*(1-AN12)))/(AO34-AN34)</f>
        <v>0.38671418644275701</v>
      </c>
      <c r="AP41" s="3">
        <f t="shared" ref="AP41" si="73">(((AP9-AP4)*(1-AP12))-((AO9-AO4)*(1-AO12)))/(AP34-AO34)</f>
        <v>1.044911409969921</v>
      </c>
      <c r="AR41" t="s">
        <v>28</v>
      </c>
      <c r="AS41" s="3">
        <f t="shared" ref="AS41" si="74">(((AS9-AS4)*(1-AS12))-((AR9-AR4)*(1-AR12)))/(AS34-AR34)</f>
        <v>-3.3037856391225207</v>
      </c>
      <c r="AT41" s="3">
        <f t="shared" ref="AT41" si="75">(((AT9-AT4)*(1-AT12))-((AS9-AS4)*(1-AS12)))/(AT34-AS34)</f>
        <v>-5.2459370532408398</v>
      </c>
      <c r="AU41" s="3">
        <f t="shared" ref="AU41" si="76">(((AU9-AU4)*(1-AU12))-((AT9-AT4)*(1-AT12)))/(AU34-AT34)</f>
        <v>0.16921840487125228</v>
      </c>
      <c r="AV41" s="3">
        <f t="shared" ref="AV41" si="77">(((AV9-AV4)*(1-AV12))-((AU9-AU4)*(1-AU12)))/(AV34-AU34)</f>
        <v>-7.225283998080842E-2</v>
      </c>
      <c r="AX41" t="s">
        <v>28</v>
      </c>
      <c r="AY41" s="3">
        <f t="shared" ref="AY41" si="78">(((AY9-AY4)*(1-AY12))-((AX9-AX4)*(1-AX12)))/(AY34-AX34)</f>
        <v>0.11689316198123134</v>
      </c>
      <c r="AZ41" s="3">
        <f t="shared" ref="AZ41" si="79">(((AZ9-AZ4)*(1-AZ12))-((AY9-AY4)*(1-AY12)))/(AZ34-AY34)</f>
        <v>0.82171515127768124</v>
      </c>
      <c r="BA41" s="3">
        <f t="shared" ref="BA41" si="80">(((BA9-BA4)*(1-BA12))-((AZ9-AZ4)*(1-AZ12)))/(BA34-AZ34)</f>
        <v>2.8920890967203436E-3</v>
      </c>
      <c r="BB41" s="3">
        <f t="shared" ref="BB41" si="81">(((BB9-BB4)*(1-BB12))-((BA9-BA4)*(1-BA12)))/(BB34-BA34)</f>
        <v>8.5839565955782293E-2</v>
      </c>
      <c r="BD41" t="s">
        <v>28</v>
      </c>
      <c r="BE41" s="3">
        <f t="shared" ref="BE41" si="82">(((BE9-BE4)*(1-BE12))-((BD9-BD4)*(1-BD12)))/(BE34-BD34)</f>
        <v>-0.3045022718133073</v>
      </c>
      <c r="BF41" s="3">
        <f t="shared" ref="BF41" si="83">(((BF9-BF4)*(1-BF12))-((BE9-BE4)*(1-BE12)))/(BF34-BE34)</f>
        <v>-0.12063397581007332</v>
      </c>
      <c r="BG41" s="3">
        <f t="shared" ref="BG41" si="84">(((BG9-BG4)*(1-BG12))-((BF9-BF4)*(1-BF12)))/(BG34-BF34)</f>
        <v>-0.22785231723307953</v>
      </c>
      <c r="BH41" s="3">
        <f t="shared" ref="BH41" si="85">(((BH9-BH4)*(1-BH12))-((BG9-BG4)*(1-BG12)))/(BH34-BG34)</f>
        <v>0.55029892238864297</v>
      </c>
    </row>
  </sheetData>
  <mergeCells count="10">
    <mergeCell ref="AX1:BB1"/>
    <mergeCell ref="BD1:BH1"/>
    <mergeCell ref="AF1:AJ1"/>
    <mergeCell ref="AL1:AP1"/>
    <mergeCell ref="AR1:AV1"/>
    <mergeCell ref="B1:F1"/>
    <mergeCell ref="H1:L1"/>
    <mergeCell ref="N1:R1"/>
    <mergeCell ref="T1:X1"/>
    <mergeCell ref="Z1:AD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Sanjeel Kothari</dc:creator>
  <cp:lastModifiedBy>Sanjeel Kothari</cp:lastModifiedBy>
  <dcterms:created xsi:type="dcterms:W3CDTF">2020-05-16T09:45:57Z</dcterms:created>
  <dcterms:modified xsi:type="dcterms:W3CDTF">2020-07-17T06:58:06Z</dcterms:modified>
</cp:coreProperties>
</file>