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JK Paper" sheetId="1" r:id="rId1"/>
    <sheet name="Sun Pharma" sheetId="2" r:id="rId2"/>
    <sheet name="Thomas Cook" sheetId="3" r:id="rId3"/>
    <sheet name="Just Dial" sheetId="4" r:id="rId4"/>
  </sheets>
  <calcPr calcId="124519"/>
</workbook>
</file>

<file path=xl/calcChain.xml><?xml version="1.0" encoding="utf-8"?>
<calcChain xmlns="http://schemas.openxmlformats.org/spreadsheetml/2006/main">
  <c r="C11" i="4"/>
  <c r="D20" s="1"/>
  <c r="E20" s="1"/>
  <c r="C11" i="2"/>
  <c r="C9" i="4"/>
  <c r="C9" i="3"/>
  <c r="C11" s="1"/>
  <c r="D20" s="1"/>
  <c r="E20" s="1"/>
  <c r="C9" i="2"/>
  <c r="C11" i="1"/>
  <c r="C9"/>
  <c r="I20" i="4"/>
  <c r="I19"/>
  <c r="C6"/>
  <c r="C7" s="1"/>
  <c r="C13" s="1"/>
  <c r="C18" s="1"/>
  <c r="I20" i="3"/>
  <c r="I19"/>
  <c r="C6"/>
  <c r="C7" s="1"/>
  <c r="C13" s="1"/>
  <c r="C18" s="1"/>
  <c r="I20" i="2"/>
  <c r="I19"/>
  <c r="D20"/>
  <c r="E20" s="1"/>
  <c r="C6"/>
  <c r="C7" s="1"/>
  <c r="C13" s="1"/>
  <c r="C18" s="1"/>
  <c r="I19" i="1"/>
  <c r="I20"/>
  <c r="C6"/>
  <c r="C7" s="1"/>
  <c r="C13" s="1"/>
  <c r="C18" s="1"/>
  <c r="D18" l="1"/>
  <c r="E18" s="1"/>
  <c r="I18"/>
  <c r="D19"/>
  <c r="E19" s="1"/>
  <c r="D20"/>
  <c r="E20" s="1"/>
  <c r="I18" i="4"/>
  <c r="D18"/>
  <c r="F19"/>
  <c r="D19"/>
  <c r="E19" s="1"/>
  <c r="F20"/>
  <c r="G20" s="1"/>
  <c r="I18" i="3"/>
  <c r="D18"/>
  <c r="E18" s="1"/>
  <c r="D19"/>
  <c r="E19" s="1"/>
  <c r="F20"/>
  <c r="G20" s="1"/>
  <c r="I18" i="2"/>
  <c r="D18"/>
  <c r="F19"/>
  <c r="D19"/>
  <c r="E19" s="1"/>
  <c r="F20"/>
  <c r="G20" s="1"/>
  <c r="F18" i="3" l="1"/>
  <c r="G18" s="1"/>
  <c r="G18" i="1"/>
  <c r="F18"/>
  <c r="F20"/>
  <c r="F19"/>
  <c r="G19" s="1"/>
  <c r="G20"/>
  <c r="F18" i="4"/>
  <c r="E18"/>
  <c r="G19"/>
  <c r="F19" i="3"/>
  <c r="G19" s="1"/>
  <c r="E18" i="2"/>
  <c r="F18"/>
  <c r="G19"/>
  <c r="G18" i="4" l="1"/>
  <c r="G18" i="2"/>
</calcChain>
</file>

<file path=xl/sharedStrings.xml><?xml version="1.0" encoding="utf-8"?>
<sst xmlns="http://schemas.openxmlformats.org/spreadsheetml/2006/main" count="104" uniqueCount="32">
  <si>
    <t>Buyback Price (In Rs.)</t>
  </si>
  <si>
    <t>Buyback Size Amount (In Rs.)</t>
  </si>
  <si>
    <t>Buyback Size (Number of Shares)</t>
  </si>
  <si>
    <t>Open Market route</t>
  </si>
  <si>
    <t>CMP</t>
  </si>
  <si>
    <t>Minimum Acceptance Ratio</t>
  </si>
  <si>
    <t>No. of shares held by shareholders upto 5000 shares</t>
  </si>
  <si>
    <t>Scenario</t>
  </si>
  <si>
    <t>Different Scenarios :</t>
  </si>
  <si>
    <t>Acceptance ratio</t>
  </si>
  <si>
    <t>Number of shares</t>
  </si>
  <si>
    <t>Amount received from buyback</t>
  </si>
  <si>
    <t>Shares remaining after buyback</t>
  </si>
  <si>
    <t>Cost of remaining shares</t>
  </si>
  <si>
    <t>Exit price</t>
  </si>
  <si>
    <t>Profit</t>
  </si>
  <si>
    <t>Bear Case</t>
  </si>
  <si>
    <t>Base Case</t>
  </si>
  <si>
    <t>Bull Case</t>
  </si>
  <si>
    <t>Amount required for being eligible as a small shareholder</t>
  </si>
  <si>
    <t>No. of shares required for being small shareholder</t>
  </si>
  <si>
    <t>Exit price (Assumed)</t>
  </si>
  <si>
    <t xml:space="preserve">Thomas Cook buyback </t>
  </si>
  <si>
    <t>SunPharma Buyback</t>
  </si>
  <si>
    <t>JK Paper Buyback</t>
  </si>
  <si>
    <t>Tender Route</t>
  </si>
  <si>
    <t>Small shareholder's provision</t>
  </si>
  <si>
    <t>JustDial</t>
  </si>
  <si>
    <t>Tender route</t>
  </si>
  <si>
    <t>Lets assume share price can rise 15% till buyback</t>
  </si>
  <si>
    <t>Note : I have assumed 15% rise for being conservative.</t>
  </si>
  <si>
    <t>Source: Annual Report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</si>
</sst>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64" formatCode="_ * #,##0_ ;_ * \-#,##0_ ;_ * &quot;-&quot;??_ ;_ @_ "/>
    <numFmt numFmtId="165" formatCode="0.000"/>
    <numFmt numFmtId="166" formatCode="0.0%"/>
    <numFmt numFmtId="167" formatCode="0.0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2">
    <xf numFmtId="0" fontId="0" fillId="0" borderId="0" xfId="0"/>
    <xf numFmtId="1" fontId="0" fillId="0" borderId="0" xfId="0" applyNumberFormat="1"/>
    <xf numFmtId="166" fontId="0" fillId="0" borderId="0" xfId="0" applyNumberFormat="1"/>
    <xf numFmtId="0" fontId="2" fillId="0" borderId="0" xfId="0" applyFont="1"/>
    <xf numFmtId="0" fontId="0" fillId="0" borderId="0" xfId="0" applyAlignment="1">
      <alignment horizontal="center"/>
    </xf>
    <xf numFmtId="0" fontId="0" fillId="0" borderId="4" xfId="0" applyBorder="1"/>
    <xf numFmtId="3" fontId="0" fillId="0" borderId="5" xfId="0" applyNumberFormat="1" applyBorder="1"/>
    <xf numFmtId="0" fontId="0" fillId="0" borderId="5" xfId="0" applyBorder="1"/>
    <xf numFmtId="1" fontId="0" fillId="0" borderId="5" xfId="0" applyNumberFormat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6" xfId="0" applyFont="1" applyBorder="1"/>
    <xf numFmtId="10" fontId="2" fillId="0" borderId="7" xfId="2" applyNumberFormat="1" applyFont="1" applyBorder="1"/>
    <xf numFmtId="0" fontId="0" fillId="0" borderId="1" xfId="0" applyBorder="1" applyAlignment="1">
      <alignment horizontal="center"/>
    </xf>
    <xf numFmtId="10" fontId="0" fillId="0" borderId="1" xfId="0" applyNumberFormat="1" applyBorder="1" applyAlignment="1">
      <alignment horizontal="center"/>
    </xf>
    <xf numFmtId="165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10" fontId="0" fillId="0" borderId="1" xfId="2" applyNumberFormat="1" applyFont="1" applyBorder="1" applyAlignment="1">
      <alignment horizontal="center"/>
    </xf>
    <xf numFmtId="9" fontId="0" fillId="0" borderId="1" xfId="0" applyNumberFormat="1" applyBorder="1" applyAlignment="1">
      <alignment horizontal="center"/>
    </xf>
    <xf numFmtId="0" fontId="0" fillId="0" borderId="0" xfId="0" applyFill="1"/>
    <xf numFmtId="0" fontId="2" fillId="2" borderId="4" xfId="0" applyFont="1" applyFill="1" applyBorder="1"/>
    <xf numFmtId="164" fontId="2" fillId="2" borderId="5" xfId="1" applyNumberFormat="1" applyFont="1" applyFill="1" applyBorder="1"/>
    <xf numFmtId="167" fontId="0" fillId="0" borderId="1" xfId="0" applyNumberFormat="1" applyBorder="1" applyAlignment="1">
      <alignment horizontal="center"/>
    </xf>
    <xf numFmtId="3" fontId="2" fillId="2" borderId="5" xfId="0" applyNumberFormat="1" applyFont="1" applyFill="1" applyBorder="1"/>
    <xf numFmtId="0" fontId="3" fillId="0" borderId="0" xfId="0" applyFont="1" applyFill="1" applyBorder="1" applyAlignment="1">
      <alignment horizontal="center"/>
    </xf>
    <xf numFmtId="0" fontId="0" fillId="0" borderId="1" xfId="0" applyBorder="1" applyAlignment="1">
      <alignment horizontal="center" wrapText="1"/>
    </xf>
    <xf numFmtId="0" fontId="2" fillId="0" borderId="5" xfId="0" applyNumberFormat="1" applyFont="1" applyBorder="1"/>
    <xf numFmtId="0" fontId="3" fillId="0" borderId="0" xfId="0" applyFont="1"/>
    <xf numFmtId="2" fontId="2" fillId="0" borderId="5" xfId="0" applyNumberFormat="1" applyFont="1" applyBorder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54769</xdr:colOff>
      <xdr:row>2</xdr:row>
      <xdr:rowOff>57150</xdr:rowOff>
    </xdr:from>
    <xdr:to>
      <xdr:col>9</xdr:col>
      <xdr:colOff>238125</xdr:colOff>
      <xdr:row>9</xdr:row>
      <xdr:rowOff>114300</xdr:rowOff>
    </xdr:to>
    <xdr:pic>
      <xdr:nvPicPr>
        <xdr:cNvPr id="2" name="Picture 1" descr="Screenshot (226)Re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436519" y="438150"/>
          <a:ext cx="5041106" cy="1390650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38100</xdr:colOff>
      <xdr:row>2</xdr:row>
      <xdr:rowOff>123826</xdr:rowOff>
    </xdr:from>
    <xdr:to>
      <xdr:col>8</xdr:col>
      <xdr:colOff>495300</xdr:colOff>
      <xdr:row>11</xdr:row>
      <xdr:rowOff>47761</xdr:rowOff>
    </xdr:to>
    <xdr:pic>
      <xdr:nvPicPr>
        <xdr:cNvPr id="2" name="Picture 1" descr="Screenshot (227) Re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419850" y="504826"/>
          <a:ext cx="4972050" cy="1638435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57149</xdr:colOff>
      <xdr:row>2</xdr:row>
      <xdr:rowOff>180975</xdr:rowOff>
    </xdr:from>
    <xdr:to>
      <xdr:col>9</xdr:col>
      <xdr:colOff>104774</xdr:colOff>
      <xdr:row>10</xdr:row>
      <xdr:rowOff>182727</xdr:rowOff>
    </xdr:to>
    <xdr:pic>
      <xdr:nvPicPr>
        <xdr:cNvPr id="2" name="Picture 1" descr="Screenshot (228) Re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438899" y="561975"/>
          <a:ext cx="4905375" cy="1525752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28575</xdr:colOff>
      <xdr:row>2</xdr:row>
      <xdr:rowOff>171450</xdr:rowOff>
    </xdr:from>
    <xdr:to>
      <xdr:col>6</xdr:col>
      <xdr:colOff>762000</xdr:colOff>
      <xdr:row>11</xdr:row>
      <xdr:rowOff>85725</xdr:rowOff>
    </xdr:to>
    <xdr:pic>
      <xdr:nvPicPr>
        <xdr:cNvPr id="2" name="Picture 1" descr="Screenshot (229) Re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410325" y="552450"/>
          <a:ext cx="3152775" cy="1628775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I23"/>
  <sheetViews>
    <sheetView showGridLines="0" tabSelected="1" workbookViewId="0"/>
  </sheetViews>
  <sheetFormatPr defaultRowHeight="15"/>
  <cols>
    <col min="2" max="2" width="53.85546875" bestFit="1" customWidth="1"/>
    <col min="3" max="3" width="15.85546875" bestFit="1" customWidth="1"/>
    <col min="4" max="4" width="16.85546875" bestFit="1" customWidth="1"/>
    <col min="5" max="5" width="18.28515625" customWidth="1"/>
    <col min="6" max="6" width="18" customWidth="1"/>
    <col min="7" max="7" width="18.28515625" customWidth="1"/>
  </cols>
  <sheetData>
    <row r="1" spans="2:6">
      <c r="B1" s="3" t="s">
        <v>24</v>
      </c>
    </row>
    <row r="2" spans="2:6">
      <c r="B2" s="3" t="s">
        <v>3</v>
      </c>
    </row>
    <row r="4" spans="2:6">
      <c r="B4" s="11" t="s">
        <v>0</v>
      </c>
      <c r="C4" s="12">
        <v>130</v>
      </c>
    </row>
    <row r="5" spans="2:6">
      <c r="B5" s="5" t="s">
        <v>1</v>
      </c>
      <c r="C5" s="6">
        <v>1000000000</v>
      </c>
    </row>
    <row r="6" spans="2:6">
      <c r="B6" s="5" t="s">
        <v>2</v>
      </c>
      <c r="C6" s="6">
        <f>C5/C4</f>
        <v>7692307.692307692</v>
      </c>
    </row>
    <row r="7" spans="2:6">
      <c r="B7" s="23" t="s">
        <v>26</v>
      </c>
      <c r="C7" s="24">
        <f>C6*15%</f>
        <v>1153846.1538461538</v>
      </c>
    </row>
    <row r="8" spans="2:6">
      <c r="B8" s="5" t="s">
        <v>4</v>
      </c>
      <c r="C8" s="7">
        <v>92.8</v>
      </c>
    </row>
    <row r="9" spans="2:6">
      <c r="B9" s="13" t="s">
        <v>29</v>
      </c>
      <c r="C9" s="29">
        <f>(C8*15%)+C8</f>
        <v>106.72</v>
      </c>
    </row>
    <row r="10" spans="2:6">
      <c r="B10" s="5" t="s">
        <v>19</v>
      </c>
      <c r="C10" s="6">
        <v>200000</v>
      </c>
    </row>
    <row r="11" spans="2:6">
      <c r="B11" s="5" t="s">
        <v>20</v>
      </c>
      <c r="C11" s="8">
        <f>C10/C9</f>
        <v>1874.0629685157421</v>
      </c>
      <c r="E11" s="30" t="s">
        <v>31</v>
      </c>
    </row>
    <row r="12" spans="2:6">
      <c r="B12" s="23" t="s">
        <v>6</v>
      </c>
      <c r="C12" s="24">
        <v>23030248</v>
      </c>
      <c r="F12" s="2"/>
    </row>
    <row r="13" spans="2:6">
      <c r="B13" s="14" t="s">
        <v>5</v>
      </c>
      <c r="C13" s="15">
        <f>C7/C12</f>
        <v>5.0101334290718613E-2</v>
      </c>
    </row>
    <row r="16" spans="2:6">
      <c r="B16" s="3" t="s">
        <v>8</v>
      </c>
    </row>
    <row r="17" spans="2:9" s="4" customFormat="1" ht="32.25" customHeight="1">
      <c r="B17" s="9" t="s">
        <v>7</v>
      </c>
      <c r="C17" s="9" t="s">
        <v>9</v>
      </c>
      <c r="D17" s="9" t="s">
        <v>10</v>
      </c>
      <c r="E17" s="10" t="s">
        <v>11</v>
      </c>
      <c r="F17" s="10" t="s">
        <v>12</v>
      </c>
      <c r="G17" s="10" t="s">
        <v>13</v>
      </c>
      <c r="H17" s="9" t="s">
        <v>14</v>
      </c>
      <c r="I17" s="9" t="s">
        <v>15</v>
      </c>
    </row>
    <row r="18" spans="2:9">
      <c r="B18" s="16" t="s">
        <v>16</v>
      </c>
      <c r="C18" s="17">
        <f>C13</f>
        <v>5.0101334290718613E-2</v>
      </c>
      <c r="D18" s="25">
        <f>C18*$C$11</f>
        <v>93.893055267463666</v>
      </c>
      <c r="E18" s="19">
        <f>D18*$C$4</f>
        <v>12206.097184770277</v>
      </c>
      <c r="F18" s="19">
        <f>$C$11-D18</f>
        <v>1780.1699132482784</v>
      </c>
      <c r="G18" s="19">
        <f>($C$10-E18)/F18</f>
        <v>105.49212264382221</v>
      </c>
      <c r="H18" s="16">
        <v>90</v>
      </c>
      <c r="I18" s="20">
        <f>((H18*(1-C18))+($C$4*C18))/$C$8-1</f>
        <v>-8.5770110815868161E-3</v>
      </c>
    </row>
    <row r="19" spans="2:9">
      <c r="B19" s="16" t="s">
        <v>17</v>
      </c>
      <c r="C19" s="21">
        <v>0.2</v>
      </c>
      <c r="D19" s="25">
        <f>C19*$C$11</f>
        <v>374.81259370314842</v>
      </c>
      <c r="E19" s="19">
        <f>D19*$C$4</f>
        <v>48725.637181409293</v>
      </c>
      <c r="F19" s="19">
        <f>$C$11-D19</f>
        <v>1499.2503748125937</v>
      </c>
      <c r="G19" s="19">
        <f>($C$10-E19)/F19</f>
        <v>100.9</v>
      </c>
      <c r="H19" s="16">
        <v>90</v>
      </c>
      <c r="I19" s="20">
        <f>((H19*(1-C19))+($C$4*C19))/$C$8-1</f>
        <v>5.6034482758620774E-2</v>
      </c>
    </row>
    <row r="20" spans="2:9">
      <c r="B20" s="16" t="s">
        <v>18</v>
      </c>
      <c r="C20" s="21">
        <v>0.5</v>
      </c>
      <c r="D20" s="25">
        <f>C20*$C$11</f>
        <v>937.03148425787106</v>
      </c>
      <c r="E20" s="19">
        <f>D20*$C$4</f>
        <v>121814.09295352324</v>
      </c>
      <c r="F20" s="19">
        <f>$C$11-D20</f>
        <v>937.03148425787106</v>
      </c>
      <c r="G20" s="19">
        <f>($C$10-E20)/F20</f>
        <v>83.44</v>
      </c>
      <c r="H20" s="16">
        <v>90</v>
      </c>
      <c r="I20" s="20">
        <f>((H20*(1-C20))+($C$4*C20))/$C$8-1</f>
        <v>0.18534482758620685</v>
      </c>
    </row>
    <row r="23" spans="2:9">
      <c r="B23" s="27" t="s">
        <v>30</v>
      </c>
    </row>
  </sheetData>
  <pageMargins left="0.7" right="0.7" top="0.75" bottom="0.75" header="0.3" footer="0.3"/>
  <pageSetup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B1:I27"/>
  <sheetViews>
    <sheetView showGridLines="0" workbookViewId="0"/>
  </sheetViews>
  <sheetFormatPr defaultRowHeight="15"/>
  <cols>
    <col min="2" max="2" width="53.85546875" bestFit="1" customWidth="1"/>
    <col min="3" max="3" width="15.85546875" bestFit="1" customWidth="1"/>
    <col min="4" max="4" width="16.85546875" bestFit="1" customWidth="1"/>
    <col min="5" max="5" width="18.28515625" customWidth="1"/>
    <col min="6" max="6" width="18" customWidth="1"/>
    <col min="7" max="7" width="18.28515625" customWidth="1"/>
    <col min="8" max="8" width="13.140625" customWidth="1"/>
  </cols>
  <sheetData>
    <row r="1" spans="2:8">
      <c r="B1" s="3" t="s">
        <v>23</v>
      </c>
      <c r="E1" s="22"/>
    </row>
    <row r="2" spans="2:8">
      <c r="B2" s="3" t="s">
        <v>3</v>
      </c>
      <c r="E2" s="22"/>
    </row>
    <row r="3" spans="2:8">
      <c r="E3" s="22"/>
    </row>
    <row r="4" spans="2:8">
      <c r="B4" s="11" t="s">
        <v>0</v>
      </c>
      <c r="C4" s="12">
        <v>425</v>
      </c>
      <c r="E4" s="22"/>
    </row>
    <row r="5" spans="2:8">
      <c r="B5" s="5" t="s">
        <v>1</v>
      </c>
      <c r="C5" s="6">
        <v>17000000000</v>
      </c>
      <c r="E5" s="22"/>
    </row>
    <row r="6" spans="2:8">
      <c r="B6" s="5" t="s">
        <v>2</v>
      </c>
      <c r="C6" s="6">
        <f>C5/C4</f>
        <v>40000000</v>
      </c>
      <c r="E6" s="22"/>
    </row>
    <row r="7" spans="2:8">
      <c r="B7" s="23" t="s">
        <v>26</v>
      </c>
      <c r="C7" s="24">
        <f>C6*15%</f>
        <v>6000000</v>
      </c>
      <c r="E7" s="22"/>
    </row>
    <row r="8" spans="2:8">
      <c r="B8" s="5" t="s">
        <v>4</v>
      </c>
      <c r="C8" s="7">
        <v>370.55</v>
      </c>
      <c r="E8" s="22"/>
    </row>
    <row r="9" spans="2:8">
      <c r="B9" s="13" t="s">
        <v>29</v>
      </c>
      <c r="C9" s="29">
        <f>(C8*15%)+C8</f>
        <v>426.13249999999999</v>
      </c>
      <c r="E9" s="22"/>
    </row>
    <row r="10" spans="2:8">
      <c r="B10" s="5" t="s">
        <v>19</v>
      </c>
      <c r="C10" s="6">
        <v>200000</v>
      </c>
      <c r="E10" s="22"/>
    </row>
    <row r="11" spans="2:8">
      <c r="B11" s="5" t="s">
        <v>20</v>
      </c>
      <c r="C11" s="8">
        <f>C10/C9</f>
        <v>469.33758866080387</v>
      </c>
      <c r="E11" s="22"/>
    </row>
    <row r="12" spans="2:8">
      <c r="B12" s="23" t="s">
        <v>6</v>
      </c>
      <c r="C12" s="24">
        <v>106004683</v>
      </c>
      <c r="E12" s="22"/>
      <c r="F12" s="2"/>
    </row>
    <row r="13" spans="2:8">
      <c r="B13" s="14" t="s">
        <v>5</v>
      </c>
      <c r="C13" s="15">
        <f>C7/C12</f>
        <v>5.6601272983383195E-2</v>
      </c>
      <c r="E13" s="30" t="s">
        <v>31</v>
      </c>
    </row>
    <row r="16" spans="2:8">
      <c r="B16" s="3" t="s">
        <v>8</v>
      </c>
      <c r="H16" s="22"/>
    </row>
    <row r="17" spans="2:9" s="4" customFormat="1" ht="32.25" customHeight="1">
      <c r="B17" s="9" t="s">
        <v>7</v>
      </c>
      <c r="C17" s="9" t="s">
        <v>9</v>
      </c>
      <c r="D17" s="9" t="s">
        <v>10</v>
      </c>
      <c r="E17" s="10" t="s">
        <v>11</v>
      </c>
      <c r="F17" s="10" t="s">
        <v>12</v>
      </c>
      <c r="G17" s="10" t="s">
        <v>13</v>
      </c>
      <c r="H17" s="10" t="s">
        <v>21</v>
      </c>
      <c r="I17" s="9" t="s">
        <v>15</v>
      </c>
    </row>
    <row r="18" spans="2:9">
      <c r="B18" s="16" t="s">
        <v>16</v>
      </c>
      <c r="C18" s="17">
        <f>C13</f>
        <v>5.6601272983383195E-2</v>
      </c>
      <c r="D18" s="18">
        <f>C18*$C$11</f>
        <v>26.565104977152973</v>
      </c>
      <c r="E18" s="19">
        <f>D18*$C$4</f>
        <v>11290.169615290013</v>
      </c>
      <c r="F18" s="19">
        <f>$C$11-D18</f>
        <v>442.77248368365088</v>
      </c>
      <c r="G18" s="19">
        <f>($C$10-E18)/F18</f>
        <v>426.20044681805052</v>
      </c>
      <c r="H18" s="28">
        <v>350</v>
      </c>
      <c r="I18" s="20">
        <f>((H18*(1-C18))+($C$4*C18))/$C$8-1</f>
        <v>-4.4001901298735047E-2</v>
      </c>
    </row>
    <row r="19" spans="2:9">
      <c r="B19" s="16" t="s">
        <v>17</v>
      </c>
      <c r="C19" s="21">
        <v>0.2</v>
      </c>
      <c r="D19" s="18">
        <f>C19*$C$11</f>
        <v>93.867517732160778</v>
      </c>
      <c r="E19" s="19">
        <f>D19*$C$4</f>
        <v>39893.695036168334</v>
      </c>
      <c r="F19" s="19">
        <f>$C$11-D19</f>
        <v>375.47007092864311</v>
      </c>
      <c r="G19" s="19">
        <f>($C$10-E19)/F19</f>
        <v>426.41562499999998</v>
      </c>
      <c r="H19" s="16">
        <v>350</v>
      </c>
      <c r="I19" s="20">
        <f>((H19*(1-C19))+($C$4*C19))/$C$8-1</f>
        <v>-1.4977735798137881E-2</v>
      </c>
    </row>
    <row r="20" spans="2:9">
      <c r="B20" s="16" t="s">
        <v>18</v>
      </c>
      <c r="C20" s="21">
        <v>0.5</v>
      </c>
      <c r="D20" s="18">
        <f>C20*$C$11</f>
        <v>234.66879433040194</v>
      </c>
      <c r="E20" s="19">
        <f>D20*$C$4</f>
        <v>99734.237590420817</v>
      </c>
      <c r="F20" s="19">
        <f>$C$11-D20</f>
        <v>234.66879433040194</v>
      </c>
      <c r="G20" s="19">
        <f>($C$10-E20)/F20</f>
        <v>427.26499999999999</v>
      </c>
      <c r="H20" s="16">
        <v>350</v>
      </c>
      <c r="I20" s="20">
        <f>((H20*(1-C20))+($C$4*C20))/$C$8-1</f>
        <v>4.5742814734853532E-2</v>
      </c>
    </row>
    <row r="23" spans="2:9">
      <c r="B23" s="27" t="s">
        <v>30</v>
      </c>
    </row>
    <row r="27" spans="2:9">
      <c r="D27" s="1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1:I23"/>
  <sheetViews>
    <sheetView showGridLines="0" workbookViewId="0"/>
  </sheetViews>
  <sheetFormatPr defaultRowHeight="15"/>
  <cols>
    <col min="2" max="2" width="53.85546875" bestFit="1" customWidth="1"/>
    <col min="3" max="3" width="15.85546875" bestFit="1" customWidth="1"/>
    <col min="4" max="4" width="16.85546875" bestFit="1" customWidth="1"/>
    <col min="5" max="5" width="18.28515625" customWidth="1"/>
    <col min="6" max="6" width="18" customWidth="1"/>
    <col min="7" max="7" width="18.28515625" customWidth="1"/>
  </cols>
  <sheetData>
    <row r="1" spans="2:6">
      <c r="B1" s="3" t="s">
        <v>22</v>
      </c>
    </row>
    <row r="2" spans="2:6">
      <c r="B2" s="3" t="s">
        <v>25</v>
      </c>
    </row>
    <row r="4" spans="2:6">
      <c r="B4" s="11" t="s">
        <v>0</v>
      </c>
      <c r="C4" s="12">
        <v>57.5</v>
      </c>
    </row>
    <row r="5" spans="2:6">
      <c r="B5" s="5" t="s">
        <v>1</v>
      </c>
      <c r="C5" s="6">
        <v>1500000000</v>
      </c>
    </row>
    <row r="6" spans="2:6">
      <c r="B6" s="5" t="s">
        <v>2</v>
      </c>
      <c r="C6" s="6">
        <f>C5/C4</f>
        <v>26086956.521739129</v>
      </c>
    </row>
    <row r="7" spans="2:6">
      <c r="B7" s="23" t="s">
        <v>26</v>
      </c>
      <c r="C7" s="24">
        <f>C6*15%</f>
        <v>3913043.4782608692</v>
      </c>
    </row>
    <row r="8" spans="2:6">
      <c r="B8" s="5" t="s">
        <v>4</v>
      </c>
      <c r="C8" s="7">
        <v>24.95</v>
      </c>
    </row>
    <row r="9" spans="2:6">
      <c r="B9" s="13" t="s">
        <v>29</v>
      </c>
      <c r="C9" s="31">
        <f>(C8*15%)+C8</f>
        <v>28.692499999999999</v>
      </c>
    </row>
    <row r="10" spans="2:6">
      <c r="B10" s="5" t="s">
        <v>19</v>
      </c>
      <c r="C10" s="6">
        <v>200000</v>
      </c>
    </row>
    <row r="11" spans="2:6">
      <c r="B11" s="5" t="s">
        <v>20</v>
      </c>
      <c r="C11" s="8">
        <f>C10/C9</f>
        <v>6970.4626644593536</v>
      </c>
    </row>
    <row r="12" spans="2:6">
      <c r="B12" s="23" t="s">
        <v>6</v>
      </c>
      <c r="C12" s="24">
        <v>25608557</v>
      </c>
      <c r="F12" s="2"/>
    </row>
    <row r="13" spans="2:6">
      <c r="B13" s="14" t="s">
        <v>5</v>
      </c>
      <c r="C13" s="15">
        <f>C7/C12</f>
        <v>0.15280218554527961</v>
      </c>
      <c r="E13" s="30" t="s">
        <v>31</v>
      </c>
    </row>
    <row r="16" spans="2:6">
      <c r="B16" s="3" t="s">
        <v>8</v>
      </c>
    </row>
    <row r="17" spans="2:9" s="4" customFormat="1" ht="32.25" customHeight="1">
      <c r="B17" s="9" t="s">
        <v>7</v>
      </c>
      <c r="C17" s="9" t="s">
        <v>9</v>
      </c>
      <c r="D17" s="9" t="s">
        <v>10</v>
      </c>
      <c r="E17" s="10" t="s">
        <v>11</v>
      </c>
      <c r="F17" s="10" t="s">
        <v>12</v>
      </c>
      <c r="G17" s="10" t="s">
        <v>13</v>
      </c>
      <c r="H17" s="9" t="s">
        <v>14</v>
      </c>
      <c r="I17" s="9" t="s">
        <v>15</v>
      </c>
    </row>
    <row r="18" spans="2:9">
      <c r="B18" s="16" t="s">
        <v>16</v>
      </c>
      <c r="C18" s="17">
        <f>C13</f>
        <v>0.15280218554527961</v>
      </c>
      <c r="D18" s="18">
        <f>C18*$C$11</f>
        <v>1065.1019293911622</v>
      </c>
      <c r="E18" s="19">
        <f>D18*$C$4</f>
        <v>61243.360939991828</v>
      </c>
      <c r="F18" s="19">
        <f>$C$11-D18</f>
        <v>5905.3607350681914</v>
      </c>
      <c r="G18" s="19">
        <f>($C$10-E18)/F18</f>
        <v>23.496725311972984</v>
      </c>
      <c r="H18" s="16">
        <v>45</v>
      </c>
      <c r="I18" s="20">
        <f>((H18*(1-C18))+($C$4*C18))/$C$8-1</f>
        <v>0.88016141560384775</v>
      </c>
    </row>
    <row r="19" spans="2:9">
      <c r="B19" s="16" t="s">
        <v>17</v>
      </c>
      <c r="C19" s="21">
        <v>0.3</v>
      </c>
      <c r="D19" s="18">
        <f>C19*$C$11</f>
        <v>2091.1387993378062</v>
      </c>
      <c r="E19" s="19">
        <f>D19*$C$4</f>
        <v>120240.48096192385</v>
      </c>
      <c r="F19" s="19">
        <f>$C$11-D19</f>
        <v>4879.323865121547</v>
      </c>
      <c r="G19" s="19">
        <f>($C$10-E19)/F19</f>
        <v>16.346428571428572</v>
      </c>
      <c r="H19" s="16">
        <v>45</v>
      </c>
      <c r="I19" s="20">
        <f>((H19*(1-C19))+($C$4*C19))/$C$8-1</f>
        <v>0.95390781563126259</v>
      </c>
    </row>
    <row r="20" spans="2:9">
      <c r="B20" s="16" t="s">
        <v>18</v>
      </c>
      <c r="C20" s="21">
        <v>0.6</v>
      </c>
      <c r="D20" s="18">
        <f>C20*$C$11</f>
        <v>4182.2775986756124</v>
      </c>
      <c r="E20" s="19">
        <f>D20*$C$4</f>
        <v>240480.9619238477</v>
      </c>
      <c r="F20" s="19">
        <f>$C$11-D20</f>
        <v>2788.1850657837413</v>
      </c>
      <c r="G20" s="19">
        <f>($C$10-E20)/F20</f>
        <v>-14.518750000000002</v>
      </c>
      <c r="H20" s="16">
        <v>45</v>
      </c>
      <c r="I20" s="20">
        <f>((H20*(1-C20))+($C$4*C20))/$C$8-1</f>
        <v>1.1042084168336674</v>
      </c>
    </row>
    <row r="23" spans="2:9">
      <c r="B23" s="27" t="s">
        <v>30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B1:I23"/>
  <sheetViews>
    <sheetView showGridLines="0" workbookViewId="0"/>
  </sheetViews>
  <sheetFormatPr defaultRowHeight="15"/>
  <cols>
    <col min="2" max="2" width="53.85546875" bestFit="1" customWidth="1"/>
    <col min="3" max="3" width="15.85546875" bestFit="1" customWidth="1"/>
    <col min="4" max="4" width="16.85546875" bestFit="1" customWidth="1"/>
    <col min="5" max="5" width="18.28515625" customWidth="1"/>
    <col min="6" max="6" width="18" customWidth="1"/>
    <col min="7" max="7" width="18.28515625" customWidth="1"/>
  </cols>
  <sheetData>
    <row r="1" spans="2:6">
      <c r="B1" s="3" t="s">
        <v>27</v>
      </c>
    </row>
    <row r="2" spans="2:6">
      <c r="B2" s="3" t="s">
        <v>28</v>
      </c>
    </row>
    <row r="4" spans="2:6">
      <c r="B4" s="11" t="s">
        <v>0</v>
      </c>
      <c r="C4" s="12">
        <v>700</v>
      </c>
    </row>
    <row r="5" spans="2:6">
      <c r="B5" s="5" t="s">
        <v>1</v>
      </c>
      <c r="C5" s="6">
        <v>2200000000</v>
      </c>
    </row>
    <row r="6" spans="2:6">
      <c r="B6" s="5" t="s">
        <v>2</v>
      </c>
      <c r="C6" s="6">
        <f>C5/C4</f>
        <v>3142857.1428571427</v>
      </c>
    </row>
    <row r="7" spans="2:6">
      <c r="B7" s="23" t="s">
        <v>26</v>
      </c>
      <c r="C7" s="24">
        <f>C6*15%</f>
        <v>471428.57142857142</v>
      </c>
    </row>
    <row r="8" spans="2:6">
      <c r="B8" s="5" t="s">
        <v>4</v>
      </c>
      <c r="C8" s="7">
        <v>350</v>
      </c>
    </row>
    <row r="9" spans="2:6">
      <c r="B9" s="13" t="s">
        <v>29</v>
      </c>
      <c r="C9" s="29">
        <f>(C8*15%)+C8</f>
        <v>402.5</v>
      </c>
    </row>
    <row r="10" spans="2:6">
      <c r="B10" s="5" t="s">
        <v>19</v>
      </c>
      <c r="C10" s="6">
        <v>200000</v>
      </c>
    </row>
    <row r="11" spans="2:6">
      <c r="B11" s="5" t="s">
        <v>20</v>
      </c>
      <c r="C11" s="8">
        <f>C10/C9</f>
        <v>496.89440993788821</v>
      </c>
    </row>
    <row r="12" spans="2:6">
      <c r="B12" s="23" t="s">
        <v>6</v>
      </c>
      <c r="C12" s="26">
        <v>1720248</v>
      </c>
      <c r="F12" s="2"/>
    </row>
    <row r="13" spans="2:6">
      <c r="B13" s="14" t="s">
        <v>5</v>
      </c>
      <c r="C13" s="15">
        <f>C7/C12</f>
        <v>0.27404686500351777</v>
      </c>
      <c r="E13" s="30" t="s">
        <v>31</v>
      </c>
    </row>
    <row r="16" spans="2:6">
      <c r="B16" s="3" t="s">
        <v>8</v>
      </c>
    </row>
    <row r="17" spans="2:9" s="4" customFormat="1" ht="32.25" customHeight="1">
      <c r="B17" s="9" t="s">
        <v>7</v>
      </c>
      <c r="C17" s="9" t="s">
        <v>9</v>
      </c>
      <c r="D17" s="9" t="s">
        <v>10</v>
      </c>
      <c r="E17" s="10" t="s">
        <v>11</v>
      </c>
      <c r="F17" s="10" t="s">
        <v>12</v>
      </c>
      <c r="G17" s="10" t="s">
        <v>13</v>
      </c>
      <c r="H17" s="9" t="s">
        <v>14</v>
      </c>
      <c r="I17" s="9" t="s">
        <v>15</v>
      </c>
    </row>
    <row r="18" spans="2:9">
      <c r="B18" s="16" t="s">
        <v>16</v>
      </c>
      <c r="C18" s="17">
        <f>C13</f>
        <v>0.27404686500351777</v>
      </c>
      <c r="D18" s="18">
        <f>C18*$C$11</f>
        <v>136.17235528125107</v>
      </c>
      <c r="E18" s="19">
        <f>D18*$C$4</f>
        <v>95320.648696875753</v>
      </c>
      <c r="F18" s="19">
        <f>$C$11-D18</f>
        <v>360.72205465663717</v>
      </c>
      <c r="G18" s="19">
        <f>($C$10-E18)/F18</f>
        <v>290.19393173163769</v>
      </c>
      <c r="H18" s="16">
        <v>340</v>
      </c>
      <c r="I18" s="20">
        <f>((H18*(1-C18))+($C$4*C18))/$C$8-1</f>
        <v>0.25330534686076112</v>
      </c>
    </row>
    <row r="19" spans="2:9">
      <c r="B19" s="16" t="s">
        <v>17</v>
      </c>
      <c r="C19" s="21">
        <v>0.5</v>
      </c>
      <c r="D19" s="18">
        <f>C19*$C$11</f>
        <v>248.44720496894411</v>
      </c>
      <c r="E19" s="19">
        <f>D19*$C$4</f>
        <v>173913.04347826086</v>
      </c>
      <c r="F19" s="19">
        <f>$C$11-D19</f>
        <v>248.44720496894411</v>
      </c>
      <c r="G19" s="19">
        <f>($C$10-E19)/F19</f>
        <v>105.00000000000001</v>
      </c>
      <c r="H19" s="16">
        <v>340</v>
      </c>
      <c r="I19" s="20">
        <f>((H19*(1-C19))+($C$4*C19))/$C$8-1</f>
        <v>0.48571428571428577</v>
      </c>
    </row>
    <row r="20" spans="2:9">
      <c r="B20" s="16" t="s">
        <v>18</v>
      </c>
      <c r="C20" s="21">
        <v>0.8</v>
      </c>
      <c r="D20" s="18">
        <f>C20*$C$11</f>
        <v>397.51552795031057</v>
      </c>
      <c r="E20" s="19">
        <f>D20*$C$4</f>
        <v>278260.86956521741</v>
      </c>
      <c r="F20" s="19">
        <f>$C$11-D20</f>
        <v>99.378881987577643</v>
      </c>
      <c r="G20" s="19">
        <f>($C$10-E20)/F20</f>
        <v>-787.50000000000011</v>
      </c>
      <c r="H20" s="16">
        <v>340</v>
      </c>
      <c r="I20" s="20">
        <f>((H20*(1-C20))+($C$4*C20))/$C$8-1</f>
        <v>0.79428571428571426</v>
      </c>
    </row>
    <row r="23" spans="2:9">
      <c r="B23" s="27" t="s">
        <v>30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JK Paper</vt:lpstr>
      <vt:lpstr>Sun Pharma</vt:lpstr>
      <vt:lpstr>Thomas Cook</vt:lpstr>
      <vt:lpstr>Just Dial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Sanjeel Kothari</dc:creator>
  <cp:lastModifiedBy>Sanjeel Kothari</cp:lastModifiedBy>
  <dcterms:created xsi:type="dcterms:W3CDTF">2020-05-05T10:27:12Z</dcterms:created>
  <dcterms:modified xsi:type="dcterms:W3CDTF">2020-05-12T17:44:42Z</dcterms:modified>
</cp:coreProperties>
</file>